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activeTab="1"/>
  </bookViews>
  <sheets>
    <sheet name="2022" sheetId="28" r:id="rId1"/>
    <sheet name="2023" sheetId="2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58" i="29"/>
  <c r="S144"/>
  <c r="S130"/>
  <c r="S114"/>
  <c r="S95"/>
  <c r="S78"/>
  <c r="S60"/>
  <c r="S48"/>
  <c r="S30"/>
  <c r="S17"/>
  <c r="T152"/>
  <c r="T153"/>
  <c r="T154"/>
  <c r="T155"/>
  <c r="T156"/>
  <c r="T157"/>
  <c r="S153"/>
  <c r="S154"/>
  <c r="S155"/>
  <c r="S156"/>
  <c r="S157"/>
  <c r="H158"/>
  <c r="H146"/>
  <c r="H147"/>
  <c r="H148"/>
  <c r="H149"/>
  <c r="H150"/>
  <c r="H151"/>
  <c r="H152"/>
  <c r="H153"/>
  <c r="H154"/>
  <c r="H155"/>
  <c r="H156"/>
  <c r="H157"/>
  <c r="T95"/>
  <c r="T114"/>
  <c r="N17" l="1"/>
  <c r="Q17"/>
  <c r="K17"/>
  <c r="L200"/>
  <c r="M200"/>
  <c r="S80"/>
  <c r="S81"/>
  <c r="S82"/>
  <c r="S83"/>
  <c r="S84"/>
  <c r="S85"/>
  <c r="S86"/>
  <c r="S87"/>
  <c r="S88"/>
  <c r="S89"/>
  <c r="S90"/>
  <c r="S91"/>
  <c r="S92"/>
  <c r="S93"/>
  <c r="S94"/>
  <c r="S62"/>
  <c r="S63"/>
  <c r="S64"/>
  <c r="S65"/>
  <c r="S66"/>
  <c r="S67"/>
  <c r="S68"/>
  <c r="S69"/>
  <c r="S70"/>
  <c r="S71"/>
  <c r="S72"/>
  <c r="S73"/>
  <c r="S74"/>
  <c r="S75"/>
  <c r="S76"/>
  <c r="S77"/>
  <c r="G199"/>
  <c r="G144"/>
  <c r="F144"/>
  <c r="E144"/>
  <c r="D144"/>
  <c r="C144"/>
  <c r="F130"/>
  <c r="G130"/>
  <c r="E130"/>
  <c r="G114"/>
  <c r="F114"/>
  <c r="E114"/>
  <c r="D114"/>
  <c r="C114"/>
  <c r="S140"/>
  <c r="S141"/>
  <c r="S142"/>
  <c r="S143"/>
  <c r="H140"/>
  <c r="T140" s="1"/>
  <c r="H141"/>
  <c r="H142"/>
  <c r="H143"/>
  <c r="T44"/>
  <c r="T45"/>
  <c r="T46"/>
  <c r="S55"/>
  <c r="S56"/>
  <c r="S57"/>
  <c r="S58"/>
  <c r="S59"/>
  <c r="S42"/>
  <c r="S43"/>
  <c r="S44"/>
  <c r="S45"/>
  <c r="S46"/>
  <c r="S47"/>
  <c r="S98"/>
  <c r="S99"/>
  <c r="S100"/>
  <c r="S101"/>
  <c r="S102"/>
  <c r="S103"/>
  <c r="S104"/>
  <c r="S105"/>
  <c r="S106"/>
  <c r="S107"/>
  <c r="S108"/>
  <c r="S109"/>
  <c r="S110"/>
  <c r="S111"/>
  <c r="S112"/>
  <c r="S113"/>
  <c r="S120"/>
  <c r="S121"/>
  <c r="S122"/>
  <c r="S123"/>
  <c r="S124"/>
  <c r="S125"/>
  <c r="H120"/>
  <c r="H121"/>
  <c r="T121" s="1"/>
  <c r="H122"/>
  <c r="H123"/>
  <c r="H124"/>
  <c r="T124" s="1"/>
  <c r="H125"/>
  <c r="T125" s="1"/>
  <c r="H126"/>
  <c r="H127"/>
  <c r="H128"/>
  <c r="H129"/>
  <c r="T76"/>
  <c r="H76"/>
  <c r="H73"/>
  <c r="T73" s="1"/>
  <c r="H74"/>
  <c r="T74" s="1"/>
  <c r="H75"/>
  <c r="T75" s="1"/>
  <c r="H77"/>
  <c r="T77" s="1"/>
  <c r="H57"/>
  <c r="T57" s="1"/>
  <c r="H58"/>
  <c r="T58" s="1"/>
  <c r="H59"/>
  <c r="T59" s="1"/>
  <c r="S54"/>
  <c r="H43"/>
  <c r="T43" s="1"/>
  <c r="H39"/>
  <c r="H40"/>
  <c r="H41"/>
  <c r="H42"/>
  <c r="T42" s="1"/>
  <c r="H44"/>
  <c r="H45"/>
  <c r="H46"/>
  <c r="H47"/>
  <c r="T47" s="1"/>
  <c r="T123" l="1"/>
  <c r="T122"/>
  <c r="T120"/>
  <c r="T141"/>
  <c r="T143"/>
  <c r="T142"/>
  <c r="H105"/>
  <c r="T105" s="1"/>
  <c r="H106"/>
  <c r="T106" s="1"/>
  <c r="H107"/>
  <c r="T107" s="1"/>
  <c r="H108"/>
  <c r="T108" s="1"/>
  <c r="H109"/>
  <c r="T109" s="1"/>
  <c r="H110"/>
  <c r="T110" s="1"/>
  <c r="H111"/>
  <c r="T111" s="1"/>
  <c r="H112"/>
  <c r="T112" s="1"/>
  <c r="H113"/>
  <c r="T113" s="1"/>
  <c r="G95"/>
  <c r="F95"/>
  <c r="E95"/>
  <c r="D95"/>
  <c r="C95"/>
  <c r="H79"/>
  <c r="H88"/>
  <c r="T88" s="1"/>
  <c r="H89"/>
  <c r="T89" s="1"/>
  <c r="H90"/>
  <c r="T90" s="1"/>
  <c r="H91"/>
  <c r="T91" s="1"/>
  <c r="H92"/>
  <c r="T92" s="1"/>
  <c r="H93"/>
  <c r="T93" s="1"/>
  <c r="H94"/>
  <c r="T94" s="1"/>
  <c r="H101"/>
  <c r="T101" s="1"/>
  <c r="H102"/>
  <c r="T102" s="1"/>
  <c r="H103"/>
  <c r="T103" s="1"/>
  <c r="H104"/>
  <c r="T104" s="1"/>
  <c r="H81"/>
  <c r="T81" s="1"/>
  <c r="H82"/>
  <c r="T82" s="1"/>
  <c r="H83"/>
  <c r="T83" s="1"/>
  <c r="H84"/>
  <c r="T84" s="1"/>
  <c r="H85"/>
  <c r="T85" s="1"/>
  <c r="H86"/>
  <c r="T86" s="1"/>
  <c r="H87"/>
  <c r="T87" s="1"/>
  <c r="H98"/>
  <c r="T98" s="1"/>
  <c r="H99"/>
  <c r="T99" s="1"/>
  <c r="H100"/>
  <c r="T100" s="1"/>
  <c r="H80"/>
  <c r="T80" s="1"/>
  <c r="G78"/>
  <c r="F78"/>
  <c r="E78"/>
  <c r="D78"/>
  <c r="C78"/>
  <c r="G60"/>
  <c r="F60"/>
  <c r="E60"/>
  <c r="D60"/>
  <c r="C60"/>
  <c r="G48"/>
  <c r="F48"/>
  <c r="E48"/>
  <c r="D48"/>
  <c r="C48"/>
  <c r="H72"/>
  <c r="T72" s="1"/>
  <c r="H71"/>
  <c r="T71" s="1"/>
  <c r="H62"/>
  <c r="T62" s="1"/>
  <c r="H63"/>
  <c r="T63" s="1"/>
  <c r="H64"/>
  <c r="T64" s="1"/>
  <c r="H65"/>
  <c r="T65" s="1"/>
  <c r="H66"/>
  <c r="T66" s="1"/>
  <c r="H67"/>
  <c r="T67" s="1"/>
  <c r="H68"/>
  <c r="T68" s="1"/>
  <c r="H69"/>
  <c r="T69" s="1"/>
  <c r="H70"/>
  <c r="T70" s="1"/>
  <c r="H52"/>
  <c r="H53"/>
  <c r="H54"/>
  <c r="T54" s="1"/>
  <c r="H55"/>
  <c r="T55" s="1"/>
  <c r="H56"/>
  <c r="T56" s="1"/>
  <c r="H51"/>
  <c r="T53" l="1"/>
  <c r="H95"/>
  <c r="G198" s="1"/>
  <c r="G200" s="1"/>
  <c r="H78"/>
  <c r="F198" s="1"/>
  <c r="H60"/>
  <c r="E198" s="1"/>
  <c r="S36"/>
  <c r="S37"/>
  <c r="S38"/>
  <c r="S39"/>
  <c r="S40"/>
  <c r="S41"/>
  <c r="S19"/>
  <c r="S20"/>
  <c r="S21"/>
  <c r="S22"/>
  <c r="S23"/>
  <c r="S24"/>
  <c r="S25"/>
  <c r="S26"/>
  <c r="S27"/>
  <c r="S28"/>
  <c r="S29"/>
  <c r="H37"/>
  <c r="H38"/>
  <c r="H26"/>
  <c r="H27"/>
  <c r="H28"/>
  <c r="H29"/>
  <c r="T196"/>
  <c r="T197"/>
  <c r="S5"/>
  <c r="S6"/>
  <c r="S7"/>
  <c r="S8"/>
  <c r="S9"/>
  <c r="S10"/>
  <c r="S11"/>
  <c r="S12"/>
  <c r="S13"/>
  <c r="S14"/>
  <c r="S15"/>
  <c r="S16"/>
  <c r="S18"/>
  <c r="S31"/>
  <c r="S32"/>
  <c r="S33"/>
  <c r="S34"/>
  <c r="S35"/>
  <c r="S49"/>
  <c r="S50"/>
  <c r="S51"/>
  <c r="S52"/>
  <c r="S53"/>
  <c r="S61"/>
  <c r="F199" s="1"/>
  <c r="S79"/>
  <c r="S96"/>
  <c r="S97"/>
  <c r="H199"/>
  <c r="S115"/>
  <c r="S116"/>
  <c r="S117"/>
  <c r="S118"/>
  <c r="S119"/>
  <c r="S126"/>
  <c r="T126" s="1"/>
  <c r="S127"/>
  <c r="S128"/>
  <c r="S129"/>
  <c r="I199"/>
  <c r="S131"/>
  <c r="S132"/>
  <c r="S133"/>
  <c r="S134"/>
  <c r="S135"/>
  <c r="S136"/>
  <c r="S137"/>
  <c r="S138"/>
  <c r="S139"/>
  <c r="J199"/>
  <c r="J200" s="1"/>
  <c r="S145"/>
  <c r="S146"/>
  <c r="S147"/>
  <c r="S148"/>
  <c r="S149"/>
  <c r="S150"/>
  <c r="S151"/>
  <c r="S152"/>
  <c r="K199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L199" s="1"/>
  <c r="S180"/>
  <c r="S181"/>
  <c r="S182"/>
  <c r="S183"/>
  <c r="S184"/>
  <c r="S185"/>
  <c r="S186"/>
  <c r="S187"/>
  <c r="S188"/>
  <c r="S189"/>
  <c r="S190"/>
  <c r="S191"/>
  <c r="S192"/>
  <c r="M199" s="1"/>
  <c r="S194"/>
  <c r="S4"/>
  <c r="F200" l="1"/>
  <c r="D199"/>
  <c r="D200" s="1"/>
  <c r="E199"/>
  <c r="E200" s="1"/>
  <c r="T29"/>
  <c r="T40"/>
  <c r="T41"/>
  <c r="T38"/>
  <c r="C199"/>
  <c r="C200" s="1"/>
  <c r="T39"/>
  <c r="T27"/>
  <c r="T28"/>
  <c r="T26"/>
  <c r="H9"/>
  <c r="T9" s="1"/>
  <c r="H10"/>
  <c r="T10" s="1"/>
  <c r="H11"/>
  <c r="T11" s="1"/>
  <c r="H12"/>
  <c r="T12" s="1"/>
  <c r="H13"/>
  <c r="T13" s="1"/>
  <c r="H14"/>
  <c r="T14" s="1"/>
  <c r="H15"/>
  <c r="T15" s="1"/>
  <c r="H16"/>
  <c r="T16" s="1"/>
  <c r="T60" l="1"/>
  <c r="B199"/>
  <c r="B200" s="1"/>
  <c r="N199"/>
  <c r="G17"/>
  <c r="F17"/>
  <c r="E17"/>
  <c r="D17"/>
  <c r="C17"/>
  <c r="G30"/>
  <c r="F30"/>
  <c r="E30"/>
  <c r="D30"/>
  <c r="C30"/>
  <c r="H24"/>
  <c r="T24" s="1"/>
  <c r="H25"/>
  <c r="T25" s="1"/>
  <c r="H6"/>
  <c r="T6" s="1"/>
  <c r="H7"/>
  <c r="T7" s="1"/>
  <c r="H8"/>
  <c r="T8" s="1"/>
  <c r="H5"/>
  <c r="T5" s="1"/>
  <c r="H18"/>
  <c r="H19"/>
  <c r="T19" s="1"/>
  <c r="H20"/>
  <c r="T20" s="1"/>
  <c r="H21"/>
  <c r="T21" s="1"/>
  <c r="H22"/>
  <c r="T22" s="1"/>
  <c r="H23"/>
  <c r="T23" s="1"/>
  <c r="H31"/>
  <c r="H32"/>
  <c r="T32" s="1"/>
  <c r="H33"/>
  <c r="T33" s="1"/>
  <c r="H34"/>
  <c r="T34" s="1"/>
  <c r="H35"/>
  <c r="T35" s="1"/>
  <c r="H36"/>
  <c r="T36" s="1"/>
  <c r="H49"/>
  <c r="T49" s="1"/>
  <c r="H50"/>
  <c r="T50" s="1"/>
  <c r="T51"/>
  <c r="T52"/>
  <c r="H61"/>
  <c r="T61" s="1"/>
  <c r="T78"/>
  <c r="T79"/>
  <c r="H96"/>
  <c r="H97"/>
  <c r="T97" s="1"/>
  <c r="H115"/>
  <c r="H116"/>
  <c r="T116" s="1"/>
  <c r="H117"/>
  <c r="T117" s="1"/>
  <c r="H118"/>
  <c r="T118" s="1"/>
  <c r="H119"/>
  <c r="T119" s="1"/>
  <c r="T127"/>
  <c r="T128"/>
  <c r="T130" s="1"/>
  <c r="T129"/>
  <c r="H131"/>
  <c r="H132"/>
  <c r="T132" s="1"/>
  <c r="T144" s="1"/>
  <c r="H133"/>
  <c r="T133" s="1"/>
  <c r="H134"/>
  <c r="T134" s="1"/>
  <c r="H135"/>
  <c r="T135" s="1"/>
  <c r="H136"/>
  <c r="T136" s="1"/>
  <c r="H137"/>
  <c r="T137" s="1"/>
  <c r="H138"/>
  <c r="T138" s="1"/>
  <c r="H139"/>
  <c r="T139" s="1"/>
  <c r="H145"/>
  <c r="T145" s="1"/>
  <c r="T146"/>
  <c r="T147"/>
  <c r="T148"/>
  <c r="T149"/>
  <c r="T150"/>
  <c r="T151"/>
  <c r="H159"/>
  <c r="T159" s="1"/>
  <c r="H160"/>
  <c r="T160" s="1"/>
  <c r="H161"/>
  <c r="T161" s="1"/>
  <c r="H162"/>
  <c r="T162" s="1"/>
  <c r="H163"/>
  <c r="T163" s="1"/>
  <c r="H164"/>
  <c r="T164" s="1"/>
  <c r="H165"/>
  <c r="T165" s="1"/>
  <c r="H166"/>
  <c r="T166" s="1"/>
  <c r="H167"/>
  <c r="T167" s="1"/>
  <c r="H168"/>
  <c r="T168" s="1"/>
  <c r="H169"/>
  <c r="T169" s="1"/>
  <c r="H170"/>
  <c r="T170" s="1"/>
  <c r="H171"/>
  <c r="T171" s="1"/>
  <c r="H172"/>
  <c r="T172" s="1"/>
  <c r="H173"/>
  <c r="T173" s="1"/>
  <c r="H174"/>
  <c r="T174" s="1"/>
  <c r="H175"/>
  <c r="T175" s="1"/>
  <c r="H176"/>
  <c r="T176" s="1"/>
  <c r="H177"/>
  <c r="T177" s="1"/>
  <c r="H178"/>
  <c r="T178" s="1"/>
  <c r="H179"/>
  <c r="H180"/>
  <c r="T180" s="1"/>
  <c r="H181"/>
  <c r="T181" s="1"/>
  <c r="H182"/>
  <c r="T182" s="1"/>
  <c r="H183"/>
  <c r="T183" s="1"/>
  <c r="H184"/>
  <c r="T184" s="1"/>
  <c r="H185"/>
  <c r="T185" s="1"/>
  <c r="H186"/>
  <c r="T186" s="1"/>
  <c r="H187"/>
  <c r="T187" s="1"/>
  <c r="H188"/>
  <c r="T188" s="1"/>
  <c r="H189"/>
  <c r="T189" s="1"/>
  <c r="H190"/>
  <c r="T190" s="1"/>
  <c r="H191"/>
  <c r="T191" s="1"/>
  <c r="H4"/>
  <c r="T179" l="1"/>
  <c r="L198"/>
  <c r="T115"/>
  <c r="H130"/>
  <c r="T131"/>
  <c r="H144"/>
  <c r="T158"/>
  <c r="K198"/>
  <c r="K200" s="1"/>
  <c r="H48"/>
  <c r="T96"/>
  <c r="H114"/>
  <c r="T18"/>
  <c r="T30" s="1"/>
  <c r="H30"/>
  <c r="H17"/>
  <c r="T4"/>
  <c r="T17" s="1"/>
  <c r="T31"/>
  <c r="T48" s="1"/>
  <c r="L194"/>
  <c r="G192"/>
  <c r="F192"/>
  <c r="E192"/>
  <c r="D192"/>
  <c r="C192"/>
  <c r="M97" i="28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96"/>
  <c r="M94"/>
  <c r="I116"/>
  <c r="H116"/>
  <c r="G116"/>
  <c r="F116"/>
  <c r="E116"/>
  <c r="D116"/>
  <c r="J110"/>
  <c r="J111"/>
  <c r="J112"/>
  <c r="J113"/>
  <c r="J114"/>
  <c r="J115"/>
  <c r="J97"/>
  <c r="J98"/>
  <c r="J99"/>
  <c r="J100"/>
  <c r="J101"/>
  <c r="J102"/>
  <c r="J103"/>
  <c r="J104"/>
  <c r="J105"/>
  <c r="J106"/>
  <c r="J107"/>
  <c r="J108"/>
  <c r="J109"/>
  <c r="J96"/>
  <c r="J136"/>
  <c r="J138" s="1"/>
  <c r="I136"/>
  <c r="I138" s="1"/>
  <c r="H136"/>
  <c r="H138" s="1"/>
  <c r="F136"/>
  <c r="E136"/>
  <c r="E138" s="1"/>
  <c r="D136"/>
  <c r="D138" s="1"/>
  <c r="C136"/>
  <c r="C138" s="1"/>
  <c r="B136"/>
  <c r="B138" s="1"/>
  <c r="F138"/>
  <c r="M82"/>
  <c r="M81"/>
  <c r="J14"/>
  <c r="J15"/>
  <c r="J16"/>
  <c r="J17"/>
  <c r="I198" i="29" l="1"/>
  <c r="I200" s="1"/>
  <c r="T195"/>
  <c r="C198"/>
  <c r="B198"/>
  <c r="N198"/>
  <c r="N200" s="1"/>
  <c r="D198"/>
  <c r="H198"/>
  <c r="H200" s="1"/>
  <c r="J198"/>
  <c r="H192"/>
  <c r="J116" i="28"/>
  <c r="L136" s="1"/>
  <c r="L138" s="1"/>
  <c r="I53"/>
  <c r="H53"/>
  <c r="G53"/>
  <c r="F53"/>
  <c r="E53"/>
  <c r="D53"/>
  <c r="I43"/>
  <c r="H43"/>
  <c r="G43"/>
  <c r="F43"/>
  <c r="E43"/>
  <c r="D43"/>
  <c r="I36"/>
  <c r="H36"/>
  <c r="G36"/>
  <c r="F36"/>
  <c r="E36"/>
  <c r="D36"/>
  <c r="I28"/>
  <c r="H28"/>
  <c r="G28"/>
  <c r="F28"/>
  <c r="E28"/>
  <c r="D28"/>
  <c r="L19"/>
  <c r="K19"/>
  <c r="L9"/>
  <c r="K9"/>
  <c r="Q19"/>
  <c r="P19"/>
  <c r="O19"/>
  <c r="I18"/>
  <c r="H19"/>
  <c r="G19"/>
  <c r="F19"/>
  <c r="E19"/>
  <c r="D19"/>
  <c r="F9"/>
  <c r="J12"/>
  <c r="M12" s="1"/>
  <c r="N9"/>
  <c r="P9"/>
  <c r="Q9"/>
  <c r="J4"/>
  <c r="M4" s="1"/>
  <c r="J5"/>
  <c r="M5" s="1"/>
  <c r="J6"/>
  <c r="M6" s="1"/>
  <c r="H9"/>
  <c r="G9"/>
  <c r="E9"/>
  <c r="D9"/>
  <c r="J7"/>
  <c r="M7" s="1"/>
  <c r="J8"/>
  <c r="M8" s="1"/>
  <c r="J10"/>
  <c r="M10" s="1"/>
  <c r="J11"/>
  <c r="M11" s="1"/>
  <c r="J13"/>
  <c r="M13" s="1"/>
  <c r="M14"/>
  <c r="M15"/>
  <c r="M16"/>
  <c r="J20"/>
  <c r="M20" s="1"/>
  <c r="J21"/>
  <c r="M21" s="1"/>
  <c r="J22"/>
  <c r="M22" s="1"/>
  <c r="J23"/>
  <c r="M23" s="1"/>
  <c r="J24"/>
  <c r="M24" s="1"/>
  <c r="J25"/>
  <c r="M25" s="1"/>
  <c r="J26"/>
  <c r="M26" s="1"/>
  <c r="J27"/>
  <c r="M27" s="1"/>
  <c r="J29"/>
  <c r="M29" s="1"/>
  <c r="J30"/>
  <c r="M30" s="1"/>
  <c r="J31"/>
  <c r="M31" s="1"/>
  <c r="J32"/>
  <c r="M32" s="1"/>
  <c r="J33"/>
  <c r="M33" s="1"/>
  <c r="J34"/>
  <c r="M34" s="1"/>
  <c r="J35"/>
  <c r="M35" s="1"/>
  <c r="J37"/>
  <c r="M37" s="1"/>
  <c r="J38"/>
  <c r="M38" s="1"/>
  <c r="J39"/>
  <c r="M39" s="1"/>
  <c r="J40"/>
  <c r="M40" s="1"/>
  <c r="J41"/>
  <c r="M41" s="1"/>
  <c r="J42"/>
  <c r="M42" s="1"/>
  <c r="J44"/>
  <c r="M44" s="1"/>
  <c r="J45"/>
  <c r="M45" s="1"/>
  <c r="J46"/>
  <c r="M46" s="1"/>
  <c r="J47"/>
  <c r="M47" s="1"/>
  <c r="J48"/>
  <c r="M48" s="1"/>
  <c r="J49"/>
  <c r="M49" s="1"/>
  <c r="J50"/>
  <c r="M50" s="1"/>
  <c r="J51"/>
  <c r="M51" s="1"/>
  <c r="J52"/>
  <c r="M52" s="1"/>
  <c r="J54"/>
  <c r="J55"/>
  <c r="M55" s="1"/>
  <c r="J56"/>
  <c r="M56" s="1"/>
  <c r="M61" s="1"/>
  <c r="J57"/>
  <c r="M57" s="1"/>
  <c r="J58"/>
  <c r="M58" s="1"/>
  <c r="J59"/>
  <c r="M59" s="1"/>
  <c r="J60"/>
  <c r="M60" s="1"/>
  <c r="J62"/>
  <c r="M62" s="1"/>
  <c r="J63"/>
  <c r="M63" s="1"/>
  <c r="M64"/>
  <c r="M72" s="1"/>
  <c r="M65"/>
  <c r="J66"/>
  <c r="J67"/>
  <c r="M67" s="1"/>
  <c r="J68"/>
  <c r="M68" s="1"/>
  <c r="J69"/>
  <c r="M69" s="1"/>
  <c r="J70"/>
  <c r="M70" s="1"/>
  <c r="J71"/>
  <c r="M71" s="1"/>
  <c r="J73"/>
  <c r="J74"/>
  <c r="M74" s="1"/>
  <c r="M75"/>
  <c r="M76"/>
  <c r="M77"/>
  <c r="M78"/>
  <c r="M79"/>
  <c r="M80"/>
  <c r="M83"/>
  <c r="M85"/>
  <c r="M86"/>
  <c r="M87"/>
  <c r="M88"/>
  <c r="J89"/>
  <c r="J90"/>
  <c r="M90" s="1"/>
  <c r="J91"/>
  <c r="M91" s="1"/>
  <c r="J92"/>
  <c r="M92" s="1"/>
  <c r="J93"/>
  <c r="M93" s="1"/>
  <c r="J94"/>
  <c r="J117"/>
  <c r="M117" s="1"/>
  <c r="J118"/>
  <c r="M118" s="1"/>
  <c r="J119"/>
  <c r="M119" s="1"/>
  <c r="J120"/>
  <c r="M120" s="1"/>
  <c r="J121"/>
  <c r="M121" s="1"/>
  <c r="J122"/>
  <c r="M122" s="1"/>
  <c r="J123"/>
  <c r="M123" s="1"/>
  <c r="J124"/>
  <c r="M124" s="1"/>
  <c r="J125"/>
  <c r="M125" s="1"/>
  <c r="J126"/>
  <c r="M126" s="1"/>
  <c r="J127"/>
  <c r="M127" s="1"/>
  <c r="J128"/>
  <c r="M128" s="1"/>
  <c r="L129"/>
  <c r="K129"/>
  <c r="I129"/>
  <c r="H129"/>
  <c r="G129"/>
  <c r="F129"/>
  <c r="E129"/>
  <c r="D129"/>
  <c r="T194" i="29" l="1"/>
  <c r="T192"/>
  <c r="M198"/>
  <c r="H194"/>
  <c r="M84" i="28"/>
  <c r="M129"/>
  <c r="M95"/>
  <c r="M89"/>
  <c r="J95"/>
  <c r="M54"/>
  <c r="J61"/>
  <c r="M66"/>
  <c r="J72"/>
  <c r="M73"/>
  <c r="J84"/>
  <c r="J19"/>
  <c r="M18"/>
  <c r="J18"/>
  <c r="J53"/>
  <c r="G136" s="1"/>
  <c r="G138" s="1"/>
  <c r="J43"/>
  <c r="J36"/>
  <c r="J28"/>
  <c r="M19"/>
  <c r="J129"/>
  <c r="M136" s="1"/>
  <c r="M138" s="1"/>
  <c r="J9"/>
  <c r="M131" l="1"/>
  <c r="K136"/>
  <c r="K138" s="1"/>
  <c r="M9"/>
  <c r="O131" s="1"/>
  <c r="J131"/>
  <c r="J130"/>
  <c r="H193" i="29"/>
</calcChain>
</file>

<file path=xl/sharedStrings.xml><?xml version="1.0" encoding="utf-8"?>
<sst xmlns="http://schemas.openxmlformats.org/spreadsheetml/2006/main" count="796" uniqueCount="509">
  <si>
    <t>GESTION GROUPE</t>
  </si>
  <si>
    <t>RECETTE</t>
  </si>
  <si>
    <t>HEB</t>
  </si>
  <si>
    <t>P.C</t>
  </si>
  <si>
    <t>EAU SALLE</t>
  </si>
  <si>
    <t>TOTAL</t>
  </si>
  <si>
    <t xml:space="preserve">PERS MORALE </t>
  </si>
  <si>
    <t xml:space="preserve">PERIODE </t>
  </si>
  <si>
    <t>RESTE A PAYER</t>
  </si>
  <si>
    <t>ACOMPTE 1</t>
  </si>
  <si>
    <t>ACOMPTE 2</t>
  </si>
  <si>
    <t xml:space="preserve">CUMUL ETAT </t>
  </si>
  <si>
    <t>JANVIER</t>
  </si>
  <si>
    <t>FEVRIER</t>
  </si>
  <si>
    <t xml:space="preserve">MARS </t>
  </si>
  <si>
    <t>AVRIL</t>
  </si>
  <si>
    <t>MAI</t>
  </si>
  <si>
    <t>LUIN</t>
  </si>
  <si>
    <t>JUILLET</t>
  </si>
  <si>
    <t>AOUT</t>
  </si>
  <si>
    <t>SEPTEMBRE</t>
  </si>
  <si>
    <t>OCTOBRE</t>
  </si>
  <si>
    <t>NOVEMBRE</t>
  </si>
  <si>
    <t>DECEMBRE</t>
  </si>
  <si>
    <t>EFFECTIF</t>
  </si>
  <si>
    <t>TOTAL DECEMBRE</t>
  </si>
  <si>
    <t>DEPENESE</t>
  </si>
  <si>
    <t>TOTAL REGL CHEQUES</t>
  </si>
  <si>
    <t>TOTAL REGL ESPECES</t>
  </si>
  <si>
    <t>TOT REGL VIRM</t>
  </si>
  <si>
    <t>TOT CHQUE</t>
  </si>
  <si>
    <t>TOT ESP</t>
  </si>
  <si>
    <t>TOTAL VIRMT</t>
  </si>
  <si>
    <t>RESTO/DINER</t>
  </si>
  <si>
    <t>SALLE</t>
  </si>
  <si>
    <t>LOGISTQ</t>
  </si>
  <si>
    <t>REGLMT DE 2022</t>
  </si>
  <si>
    <t>SOLDE IMP</t>
  </si>
  <si>
    <t>TOTAL JANVIER</t>
  </si>
  <si>
    <t>TOTAL FEVRIER</t>
  </si>
  <si>
    <t>TOTAL MARS</t>
  </si>
  <si>
    <t>TOTAL AVRIL</t>
  </si>
  <si>
    <t>TOTAL  MAI</t>
  </si>
  <si>
    <t>TOTAL  JUIN</t>
  </si>
  <si>
    <t>TOTAL JUILLET</t>
  </si>
  <si>
    <t>TOTAL AOUT</t>
  </si>
  <si>
    <t>TOTAL SEPTEMBR</t>
  </si>
  <si>
    <t>TOTAL OCTOBRE</t>
  </si>
  <si>
    <t>TOTAL NOVEMBRE</t>
  </si>
  <si>
    <t>GUICHET UNIQUE</t>
  </si>
  <si>
    <t xml:space="preserve">PLATE FORME </t>
  </si>
  <si>
    <t>du 16 au 19/02</t>
  </si>
  <si>
    <t>du  16 au 18/02</t>
  </si>
  <si>
    <t>UNIVERSITE INTER</t>
  </si>
  <si>
    <t>DINER INPH</t>
  </si>
  <si>
    <t>CNRA</t>
  </si>
  <si>
    <t>DU 14 AU 19/03</t>
  </si>
  <si>
    <t>IRC</t>
  </si>
  <si>
    <t>DU 14 AU 18/03</t>
  </si>
  <si>
    <t>CAR</t>
  </si>
  <si>
    <t>DU 22 AU 27/03</t>
  </si>
  <si>
    <t>ARSIP</t>
  </si>
  <si>
    <t>DU 27 AU 31/03</t>
  </si>
  <si>
    <t>RRI</t>
  </si>
  <si>
    <t>DU 27 AU 29 /03</t>
  </si>
  <si>
    <t>PSI</t>
  </si>
  <si>
    <t>DU 27 AU 30/03</t>
  </si>
  <si>
    <t>UNICEF</t>
  </si>
  <si>
    <t xml:space="preserve">DU 04 AU 07/04 </t>
  </si>
  <si>
    <t>DU 10 AU 14/04</t>
  </si>
  <si>
    <t>INS/PROJET</t>
  </si>
  <si>
    <t>DU 12 AU 14/04</t>
  </si>
  <si>
    <t>CNS</t>
  </si>
  <si>
    <t>DU 17 AU 19/04</t>
  </si>
  <si>
    <t>DU 25 AU 29 /04</t>
  </si>
  <si>
    <t>DU 04 AU 07/05</t>
  </si>
  <si>
    <t>DU 15 AU 21/05</t>
  </si>
  <si>
    <t>ARSIP-CI</t>
  </si>
  <si>
    <t>DU 16 AU 20/05</t>
  </si>
  <si>
    <t>CNDH</t>
  </si>
  <si>
    <t>DU 17 AU 20/05</t>
  </si>
  <si>
    <t>DU 23 AU 26 /05</t>
  </si>
  <si>
    <t>USAID</t>
  </si>
  <si>
    <t>DU 26 AU 29/05</t>
  </si>
  <si>
    <t>UNFPA</t>
  </si>
  <si>
    <t>DU 10 AU 20/01</t>
  </si>
  <si>
    <t>DU 17 AU 22/01</t>
  </si>
  <si>
    <t>DU 24 AU 28/01</t>
  </si>
  <si>
    <t>ARC</t>
  </si>
  <si>
    <t xml:space="preserve"> DU 16 AU 22 /01</t>
  </si>
  <si>
    <t>ONUSIDA</t>
  </si>
  <si>
    <t>GRPE HOTEL PARLEM</t>
  </si>
  <si>
    <t>DU 03 AU 05/06</t>
  </si>
  <si>
    <t>DU 06 AU 10 /06</t>
  </si>
  <si>
    <t>DU 06 AU 15/06</t>
  </si>
  <si>
    <t>ROCH CI SARL</t>
  </si>
  <si>
    <t>DU 10 AU 11 /06</t>
  </si>
  <si>
    <t xml:space="preserve">PLATE FORME SERVICE </t>
  </si>
  <si>
    <t>DU 19 AU 23/06</t>
  </si>
  <si>
    <t>EXPERTISE France</t>
  </si>
  <si>
    <t>DU 22 AU 24/06</t>
  </si>
  <si>
    <t>SIB LE 10/03</t>
  </si>
  <si>
    <t>SIB LE 15/02</t>
  </si>
  <si>
    <t>SIB LE 16/03</t>
  </si>
  <si>
    <t>SIB LE 04/03</t>
  </si>
  <si>
    <t>SIB LE 03/03</t>
  </si>
  <si>
    <t>SIB LE 23/05</t>
  </si>
  <si>
    <t>ESP LE 17/02 VIR SIB LE 01/03</t>
  </si>
  <si>
    <t>ESP LE 27/02</t>
  </si>
  <si>
    <t>ESP 12/02</t>
  </si>
  <si>
    <t>ESP LE 26</t>
  </si>
  <si>
    <t>ESP LE 02/03</t>
  </si>
  <si>
    <t>DU 21 AU 25 /02</t>
  </si>
  <si>
    <t>DARRA</t>
  </si>
  <si>
    <t>DU 22 AU 25/02</t>
  </si>
  <si>
    <t xml:space="preserve">PPCA </t>
  </si>
  <si>
    <t>DU 19 AU 20 /02</t>
  </si>
  <si>
    <t>VIR SIB 10/03</t>
  </si>
  <si>
    <t>ESP 01/02</t>
  </si>
  <si>
    <t>CHQ LE 07/03/2022</t>
  </si>
  <si>
    <t>10/03 ET 24/03</t>
  </si>
  <si>
    <t>25/03 ET 06/04</t>
  </si>
  <si>
    <t>ESP LE 30/03</t>
  </si>
  <si>
    <t>LE 04/03</t>
  </si>
  <si>
    <t>ESP   07/03</t>
  </si>
  <si>
    <t>DU 06/03</t>
  </si>
  <si>
    <t>27/03/2022 ET 12/02</t>
  </si>
  <si>
    <t>NSIA 25/05</t>
  </si>
  <si>
    <t>DU 29 AU 30/04</t>
  </si>
  <si>
    <t>SIB 03/06</t>
  </si>
  <si>
    <t>SIB LE 02/06</t>
  </si>
  <si>
    <t>CHQ 25/05 2373000 / CHQ 4560000 LE 10/06 / VIR SIB 682000</t>
  </si>
  <si>
    <t>SIB LE 12/05</t>
  </si>
  <si>
    <t>SIB LE 21/06</t>
  </si>
  <si>
    <t>ESP LE 05/06</t>
  </si>
  <si>
    <t>LE 29/06</t>
  </si>
  <si>
    <t>ESPCE  LE 18/06 VIR  SIB  16/06</t>
  </si>
  <si>
    <t xml:space="preserve">PSI </t>
  </si>
  <si>
    <t>DU 29 AU 02/07</t>
  </si>
  <si>
    <t>PLATE FORME SERVICE</t>
  </si>
  <si>
    <t>DU 03 AU 07 /07</t>
  </si>
  <si>
    <t>DU 11 AU 16/7</t>
  </si>
  <si>
    <t>VIR SIB 17/08</t>
  </si>
  <si>
    <t>EGNANSOU</t>
  </si>
  <si>
    <t>DU 13 AU 17/07</t>
  </si>
  <si>
    <t>DU 17 AU 23/07</t>
  </si>
  <si>
    <t>CNS REP</t>
  </si>
  <si>
    <t>DU 19 AU 21</t>
  </si>
  <si>
    <t>INPH</t>
  </si>
  <si>
    <t>DU 30 AU 31/07</t>
  </si>
  <si>
    <t xml:space="preserve">VASE D HONNEUR </t>
  </si>
  <si>
    <t>DU 25 AU 30/07</t>
  </si>
  <si>
    <t>2894000 LE 29/07  ET 846000 LE 05/08</t>
  </si>
  <si>
    <t>DU 30 AU 08/08</t>
  </si>
  <si>
    <t>LE 05/08/2022</t>
  </si>
  <si>
    <t>RIP</t>
  </si>
  <si>
    <t>DU 08 AU 14</t>
  </si>
  <si>
    <t xml:space="preserve">NSIA LE </t>
  </si>
  <si>
    <t xml:space="preserve">FONDI </t>
  </si>
  <si>
    <t>AIMAS 1</t>
  </si>
  <si>
    <t>DU 08AU 14/08</t>
  </si>
  <si>
    <t>AIMAS 2</t>
  </si>
  <si>
    <t>EGNANSSOU</t>
  </si>
  <si>
    <t>DU 14 AU 20/08</t>
  </si>
  <si>
    <t>ITPCWA 1</t>
  </si>
  <si>
    <t>DU 21 AU 25 /08</t>
  </si>
  <si>
    <t>DU 24 AU 28/08</t>
  </si>
  <si>
    <t>MME ABE OK ,/ 90000 HORS CIT A ELDA</t>
  </si>
  <si>
    <t>UCPF BM 24</t>
  </si>
  <si>
    <t>ITPCWA 2</t>
  </si>
  <si>
    <t>ITPCWA 3</t>
  </si>
  <si>
    <t>DU 28 AU 01/09</t>
  </si>
  <si>
    <t>DU 31 AU 04 SEP</t>
  </si>
  <si>
    <t>DU 04 AU 08/9</t>
  </si>
  <si>
    <t>A REGLER A FONDI 5691000</t>
  </si>
  <si>
    <t xml:space="preserve">HANNIEL 974500  A REGLERE  EGNASSOU  4969500 MOIN 10 pour cent </t>
  </si>
  <si>
    <t>PNLS</t>
  </si>
  <si>
    <t>DU 04 AU 11/09</t>
  </si>
  <si>
    <t>NPSP/LHSPLA</t>
  </si>
  <si>
    <t>UCP-FM</t>
  </si>
  <si>
    <t>DU 11 AU 16 /09</t>
  </si>
  <si>
    <t>IRC/koana alexandre</t>
  </si>
  <si>
    <t>du 16 AU 19/09</t>
  </si>
  <si>
    <t xml:space="preserve">CARGILLE </t>
  </si>
  <si>
    <t>UCPFM</t>
  </si>
  <si>
    <t>DU 19 AU 22/09</t>
  </si>
  <si>
    <t>DU 23 /09</t>
  </si>
  <si>
    <t>DU 27 AU 28/09</t>
  </si>
  <si>
    <t>SYNACASS CI</t>
  </si>
  <si>
    <t>DU 26 AU 01 /10</t>
  </si>
  <si>
    <t>UCP BM</t>
  </si>
  <si>
    <t>DU 02 AU 06/10</t>
  </si>
  <si>
    <t>DU 05 AU 08/10</t>
  </si>
  <si>
    <t>GRPIE</t>
  </si>
  <si>
    <t>DU 06 AU 07/10</t>
  </si>
  <si>
    <t>SOLD INIT IMP</t>
  </si>
  <si>
    <t>TOT RECT  MENS 2022</t>
  </si>
  <si>
    <t>VIRMT NSIA LE 3OCT</t>
  </si>
  <si>
    <t>SIB LE 29/09</t>
  </si>
  <si>
    <t>LE 01/09</t>
  </si>
  <si>
    <t>DU 16 AU 22/10</t>
  </si>
  <si>
    <t>LE 07/10 ESPECE</t>
  </si>
  <si>
    <t>INSP</t>
  </si>
  <si>
    <t>DU 09 AU 30/10</t>
  </si>
  <si>
    <t>CAFE CACAO</t>
  </si>
  <si>
    <t>VIR SIB LE 26/07</t>
  </si>
  <si>
    <t>CHEQUE NSIA DU 27/07</t>
  </si>
  <si>
    <t>SIB LE  26/07</t>
  </si>
  <si>
    <t>SIB LE  25/07</t>
  </si>
  <si>
    <t>SIB LE 17/08</t>
  </si>
  <si>
    <t>NSIA LE 03/08</t>
  </si>
  <si>
    <t>VIR SIB</t>
  </si>
  <si>
    <t>VIR SIB LE 30/06    ET 398000 ESPS LE 05 JUILLET</t>
  </si>
  <si>
    <t>NSIA 19/08</t>
  </si>
  <si>
    <t>NSIA LE 30/09</t>
  </si>
  <si>
    <t>NSIA LE 13/09</t>
  </si>
  <si>
    <t>NSIA LE 14/09</t>
  </si>
  <si>
    <t>NSIA LE 17/08</t>
  </si>
  <si>
    <t>NSIA LE 24/08</t>
  </si>
  <si>
    <t>SIB LE 18/10</t>
  </si>
  <si>
    <t>DU 01 AU 06 NOV</t>
  </si>
  <si>
    <t>ONS</t>
  </si>
  <si>
    <t>DU 06 AU 10 NOV</t>
  </si>
  <si>
    <t>DU 14 AU 19 NOV</t>
  </si>
  <si>
    <t>DU09 AU 12 NOV</t>
  </si>
  <si>
    <t>CNPS</t>
  </si>
  <si>
    <t>DU 18 AU 20 NOV</t>
  </si>
  <si>
    <t>DU 07 AU 13 NOV</t>
  </si>
  <si>
    <t>VERSUS BANK</t>
  </si>
  <si>
    <t>DU 12 NOV</t>
  </si>
  <si>
    <t>DU 15 AU 24 NOV</t>
  </si>
  <si>
    <t>DU 20NOV AU 10D</t>
  </si>
  <si>
    <t>PLATE FORME SRVCE</t>
  </si>
  <si>
    <t>DU 17 AU 19 NOV</t>
  </si>
  <si>
    <t>DU 23 AU 25 NOV</t>
  </si>
  <si>
    <t>UNPPCI</t>
  </si>
  <si>
    <t xml:space="preserve">DU 24 AU 26 NOV </t>
  </si>
  <si>
    <t>DU 21 AU 26 NOV</t>
  </si>
  <si>
    <t>SFA DIABELOGUE</t>
  </si>
  <si>
    <t>DU 19 AU 26 NOV</t>
  </si>
  <si>
    <t>SNDI</t>
  </si>
  <si>
    <t>DU 20 AU 26 NOV</t>
  </si>
  <si>
    <t>DU 16 AU 22 NOV</t>
  </si>
  <si>
    <t>DU 25 AU 27 NOV</t>
  </si>
  <si>
    <t>ENTR DOCT HOUSE</t>
  </si>
  <si>
    <t>DU 30 NOV</t>
  </si>
  <si>
    <t>CBM</t>
  </si>
  <si>
    <t>DU 26AU 29 /10</t>
  </si>
  <si>
    <t xml:space="preserve">SYNAMIC </t>
  </si>
  <si>
    <t>DU 29 /10</t>
  </si>
  <si>
    <t>DU 05 AU 09/10</t>
  </si>
  <si>
    <t>FACTUR DEF</t>
  </si>
  <si>
    <t xml:space="preserve"> 29/11 AU 03/12</t>
  </si>
  <si>
    <t>MSTER MINE</t>
  </si>
  <si>
    <t xml:space="preserve">  09 AU 11/12</t>
  </si>
  <si>
    <t>08 AU 12/12</t>
  </si>
  <si>
    <t>OLEA</t>
  </si>
  <si>
    <t>DU 12 AU 17</t>
  </si>
  <si>
    <t>DU 13 AU 17/12</t>
  </si>
  <si>
    <t>PNLP</t>
  </si>
  <si>
    <t>DU12 AU 19</t>
  </si>
  <si>
    <t>PAGDS ECO MST</t>
  </si>
  <si>
    <t>DU 13/12</t>
  </si>
  <si>
    <t xml:space="preserve"> 14 AU 18/12</t>
  </si>
  <si>
    <t>ESP LE 28/10</t>
  </si>
  <si>
    <t>VIR SIB 03/11</t>
  </si>
  <si>
    <t>NSIA DU 07/11 NSIA</t>
  </si>
  <si>
    <t>DU 16 AU 21/09</t>
  </si>
  <si>
    <t>SIB 10/11</t>
  </si>
  <si>
    <t>cheque le 10/11  sib</t>
  </si>
  <si>
    <t>chque le 24/10  vir 30/11  vir 21/11  sib</t>
  </si>
  <si>
    <t>esp le 28/10 et  esp 29/10</t>
  </si>
  <si>
    <t>esp le 11/11</t>
  </si>
  <si>
    <t>sib vir</t>
  </si>
  <si>
    <t>vir SIB  LE 17/11  ESP LE 18/11</t>
  </si>
  <si>
    <t>ESP LE 26/11</t>
  </si>
  <si>
    <t>NSIA   LE 07 NOV</t>
  </si>
  <si>
    <t>09 DEC</t>
  </si>
  <si>
    <t>LE 30 NOV   ET LE 20 DEC</t>
  </si>
  <si>
    <t>1000000 LE 17/11    1000000 LE 23/11  ET 2191000 LE 12/11</t>
  </si>
  <si>
    <t>LE 08/12  ET 22/11</t>
  </si>
  <si>
    <t>EDHTCH</t>
  </si>
  <si>
    <t>NBCI</t>
  </si>
  <si>
    <t>DU 06 AU 08</t>
  </si>
  <si>
    <t>EAU ET FORET</t>
  </si>
  <si>
    <t>DU 12 AU 14</t>
  </si>
  <si>
    <t>DU 14 AU 15/01</t>
  </si>
  <si>
    <t>ITPCWA</t>
  </si>
  <si>
    <t>DU 16 AU 19/01</t>
  </si>
  <si>
    <t>DU 16 AU 22/01</t>
  </si>
  <si>
    <t>MIRAH</t>
  </si>
  <si>
    <t>DU 18 AU 21/01</t>
  </si>
  <si>
    <t>FOND ICI</t>
  </si>
  <si>
    <t>DU 22 AU 28/01</t>
  </si>
  <si>
    <t>GROUPE KOUADIO</t>
  </si>
  <si>
    <t>DU 05 AU 08/01</t>
  </si>
  <si>
    <t>DU 23 AU 28/01</t>
  </si>
  <si>
    <t xml:space="preserve">TOTAL JANVIER </t>
  </si>
  <si>
    <t>DU 03 AU 09</t>
  </si>
  <si>
    <t>DU 06 AU 15</t>
  </si>
  <si>
    <t>CD2</t>
  </si>
  <si>
    <t>APMA</t>
  </si>
  <si>
    <t>DU 23 AU26/02</t>
  </si>
  <si>
    <t>ARCD INC</t>
  </si>
  <si>
    <t>EXP France GRPE AFD</t>
  </si>
  <si>
    <t>DU 26 AU 28/02</t>
  </si>
  <si>
    <t>SERENITY</t>
  </si>
  <si>
    <t>MNSTERE AFF ETR</t>
  </si>
  <si>
    <t>DU 01 AU 03/02</t>
  </si>
  <si>
    <t>DU 04 AU 09/02</t>
  </si>
  <si>
    <t>CGEKKB</t>
  </si>
  <si>
    <t>DU 17/02</t>
  </si>
  <si>
    <t xml:space="preserve">UCP FM </t>
  </si>
  <si>
    <t>DU 06 AU 17/02</t>
  </si>
  <si>
    <t>MR BAMBA</t>
  </si>
  <si>
    <t>PROMIX</t>
  </si>
  <si>
    <t>EBONY</t>
  </si>
  <si>
    <t>DATE</t>
  </si>
  <si>
    <t>MONT</t>
  </si>
  <si>
    <t>MODE</t>
  </si>
  <si>
    <t xml:space="preserve">DATE </t>
  </si>
  <si>
    <t>SOLDE</t>
  </si>
  <si>
    <t>TOTAL REGL</t>
  </si>
  <si>
    <t>ACC 1</t>
  </si>
  <si>
    <t>ACC 2</t>
  </si>
  <si>
    <t>ACC 3</t>
  </si>
  <si>
    <t>ESPECE</t>
  </si>
  <si>
    <t>30/01/20023</t>
  </si>
  <si>
    <t>VIR NSIA</t>
  </si>
  <si>
    <t>ESPECS</t>
  </si>
  <si>
    <t>CHEQUE SIB</t>
  </si>
  <si>
    <t>CHEQ SIB</t>
  </si>
  <si>
    <t>GNA CI</t>
  </si>
  <si>
    <t>DU 03 AU 04 /03</t>
  </si>
  <si>
    <t>AI MIP</t>
  </si>
  <si>
    <t>DU 06  AU 11/03</t>
  </si>
  <si>
    <t>DU 06 AU 16/03</t>
  </si>
  <si>
    <t>UCP PNLP</t>
  </si>
  <si>
    <t>DU 06 AU 15/03</t>
  </si>
  <si>
    <t>MNST EAUX ET FORET</t>
  </si>
  <si>
    <t>DU 15 AU 19/03</t>
  </si>
  <si>
    <t>DU 24 AU 26/02</t>
  </si>
  <si>
    <t>UNIVERSITE CDY</t>
  </si>
  <si>
    <t>DU 26 AU 30</t>
  </si>
  <si>
    <t>DU 19 AU 26</t>
  </si>
  <si>
    <t>CONS CAFE CACAO</t>
  </si>
  <si>
    <t>DU 29 AU 31/3</t>
  </si>
  <si>
    <t>DU 27 AU 01/04</t>
  </si>
  <si>
    <t>CD2     01</t>
  </si>
  <si>
    <t>C2D   02</t>
  </si>
  <si>
    <t>DU 26 AU 30/04</t>
  </si>
  <si>
    <t xml:space="preserve">PRESIDENCE </t>
  </si>
  <si>
    <t>DU 12 AU 13/04</t>
  </si>
  <si>
    <t>ESP</t>
  </si>
  <si>
    <t>PLNM</t>
  </si>
  <si>
    <t>DU 23 AU 27/04</t>
  </si>
  <si>
    <t>DU 24 AU 29/04</t>
  </si>
  <si>
    <t>DU 24 AU 26/04</t>
  </si>
  <si>
    <t>GIZ</t>
  </si>
  <si>
    <t>DU 25 AU 28/04</t>
  </si>
  <si>
    <t>PIDUCAS</t>
  </si>
  <si>
    <t>DU 27 AU 28/04</t>
  </si>
  <si>
    <t>DU 27 AU 29/04</t>
  </si>
  <si>
    <t>DU 22 AU 30/04</t>
  </si>
  <si>
    <t>DU 27 AU 30/04</t>
  </si>
  <si>
    <t>DU 29 AU 07 /05</t>
  </si>
  <si>
    <t>DIRCT GRN DE TRAVL</t>
  </si>
  <si>
    <t>DU 07 AU 13/05</t>
  </si>
  <si>
    <t>PIDUCASS</t>
  </si>
  <si>
    <t>DU 04 AU 06/05</t>
  </si>
  <si>
    <t>SAVE AND CHILDREN</t>
  </si>
  <si>
    <t>CHARIS</t>
  </si>
  <si>
    <t>DU 01 AU 05/05</t>
  </si>
  <si>
    <t>HOT CROISSIERE</t>
  </si>
  <si>
    <t>DU 08 AU 16/05</t>
  </si>
  <si>
    <t>DU 09 AU 13/05</t>
  </si>
  <si>
    <t>DU 19 AU 21/05</t>
  </si>
  <si>
    <t>DU 11 AU 12/05</t>
  </si>
  <si>
    <t>CARE</t>
  </si>
  <si>
    <t>DU 16 AU 18/05</t>
  </si>
  <si>
    <t>SI RHUMATOLOGUE</t>
  </si>
  <si>
    <t xml:space="preserve"> DU 24 AU 27/05</t>
  </si>
  <si>
    <t>LUMOS CI - M</t>
  </si>
  <si>
    <t>DU 23 AU 26/05</t>
  </si>
  <si>
    <t>PAGEF</t>
  </si>
  <si>
    <t>DU 07 AU 12/05</t>
  </si>
  <si>
    <t>PAGDS</t>
  </si>
  <si>
    <t>DU 23 AU 27/05</t>
  </si>
  <si>
    <t>TOTAL MAI</t>
  </si>
  <si>
    <t>SAVE THE CHILDREN</t>
  </si>
  <si>
    <t>DU 31/05 AU 3/06</t>
  </si>
  <si>
    <t xml:space="preserve">GROUPE </t>
  </si>
  <si>
    <t>PERIODE</t>
  </si>
  <si>
    <t>DU 04 AU 09/01</t>
  </si>
  <si>
    <t>TOTAL JUIN</t>
  </si>
  <si>
    <t>DU 10 AU 14/07</t>
  </si>
  <si>
    <t>FONDATION ARIEL</t>
  </si>
  <si>
    <t>DU 11 AU 15/07</t>
  </si>
  <si>
    <t>DU 04 AU 06/07</t>
  </si>
  <si>
    <t xml:space="preserve">EMB DES USA </t>
  </si>
  <si>
    <t>DU 16 AU 20/07</t>
  </si>
  <si>
    <t>G U PC</t>
  </si>
  <si>
    <t>DU 2 AU 04/06</t>
  </si>
  <si>
    <t>UNIVERSAL HOTEL</t>
  </si>
  <si>
    <t>DU 04 AU 10/06</t>
  </si>
  <si>
    <t>DU 05 AU 10/06</t>
  </si>
  <si>
    <t>DU 30AU 10/06</t>
  </si>
  <si>
    <t>INPHB</t>
  </si>
  <si>
    <t>DU 10 AU 11/06</t>
  </si>
  <si>
    <t>DU 13 AU 14/06</t>
  </si>
  <si>
    <t>UNACOOPEC</t>
  </si>
  <si>
    <t>DU 17/06</t>
  </si>
  <si>
    <t>DU 21 AU 24/06</t>
  </si>
  <si>
    <t>DR AMOUSSOU</t>
  </si>
  <si>
    <t>DU 23 AU 25/06</t>
  </si>
  <si>
    <t>UCP FM</t>
  </si>
  <si>
    <t>DU 19 AU 28/06</t>
  </si>
  <si>
    <t xml:space="preserve">NESTLE </t>
  </si>
  <si>
    <t>DU 20 AU 23/06</t>
  </si>
  <si>
    <t>LABORATOIR OLEA</t>
  </si>
  <si>
    <t>DU 20 AU 24/06</t>
  </si>
  <si>
    <t>LUMOS</t>
  </si>
  <si>
    <t>DU 21 AU 28/06</t>
  </si>
  <si>
    <t>DU 27 AU 01/07</t>
  </si>
  <si>
    <t>OMS</t>
  </si>
  <si>
    <t>DU 16 AU 22/07</t>
  </si>
  <si>
    <t>DIR GEN SANTE</t>
  </si>
  <si>
    <t>DU 17 AU 21/07</t>
  </si>
  <si>
    <t>DU 03 AU 07/07</t>
  </si>
  <si>
    <t>DU 06 AU 08/07</t>
  </si>
  <si>
    <t>DU 01/07/2023</t>
  </si>
  <si>
    <t>CDC/ITECH-CIV</t>
  </si>
  <si>
    <t>DU 09 AU 15/07</t>
  </si>
  <si>
    <t>DU 16 AU 23/07</t>
  </si>
  <si>
    <t xml:space="preserve">ONG VERITE </t>
  </si>
  <si>
    <t>DU 23 AU 27/07</t>
  </si>
  <si>
    <t>CARE INT</t>
  </si>
  <si>
    <t>DU 24 AU 29/07</t>
  </si>
  <si>
    <t>IPA</t>
  </si>
  <si>
    <t>SIR SIB</t>
  </si>
  <si>
    <t>31/03/023</t>
  </si>
  <si>
    <t>CHQ SIB</t>
  </si>
  <si>
    <t>MARS</t>
  </si>
  <si>
    <t>JUIN</t>
  </si>
  <si>
    <t>TOT RECT  MENS 2023</t>
  </si>
  <si>
    <t>RESTUER 2360000</t>
  </si>
  <si>
    <t>27/03/20023</t>
  </si>
  <si>
    <t>ESPCE</t>
  </si>
  <si>
    <t>DU 24 AU 26</t>
  </si>
  <si>
    <t>DU 04 /03</t>
  </si>
  <si>
    <t>DU 18 /03</t>
  </si>
  <si>
    <t>INHP</t>
  </si>
  <si>
    <t>DINER</t>
  </si>
  <si>
    <t>NSIA</t>
  </si>
  <si>
    <t>SIB</t>
  </si>
  <si>
    <t>BACI</t>
  </si>
  <si>
    <t>DU 29 AU 07/05</t>
  </si>
  <si>
    <t>UTB</t>
  </si>
  <si>
    <t>30 AI 31</t>
  </si>
  <si>
    <t>17/05/</t>
  </si>
  <si>
    <t>DU 31 AU 01/09</t>
  </si>
  <si>
    <t>TOTAL SEPTEMNBRE</t>
  </si>
  <si>
    <t>DU 21 AU 24/08</t>
  </si>
  <si>
    <t>CROISIERE/MR NGUES</t>
  </si>
  <si>
    <t>DU 31 AU 06/08</t>
  </si>
  <si>
    <t>CIE</t>
  </si>
  <si>
    <t>DU 02 AU 05/08</t>
  </si>
  <si>
    <t>PREFECTURE</t>
  </si>
  <si>
    <t>DU 08 AU 09/08</t>
  </si>
  <si>
    <t>INTELLIGENCE</t>
  </si>
  <si>
    <t>DU 09 AU 12/08</t>
  </si>
  <si>
    <t>EGLISE BAPTISTE</t>
  </si>
  <si>
    <t>DU 13 AU 15/08</t>
  </si>
  <si>
    <t>DU 15 AU 19/08</t>
  </si>
  <si>
    <t>DU 19 AU 25/08</t>
  </si>
  <si>
    <t>DU 22 AU 24/08</t>
  </si>
  <si>
    <t>TETRATECH</t>
  </si>
  <si>
    <t>DU 28 AU 31/08</t>
  </si>
  <si>
    <t>DU 25 AU 28/09</t>
  </si>
  <si>
    <t>PLNM PC</t>
  </si>
  <si>
    <t>DU 24 AU 25/09</t>
  </si>
  <si>
    <t>DOCT BEUGRE</t>
  </si>
  <si>
    <t>DU 04 AU 08/09</t>
  </si>
  <si>
    <t>MR NGUESSAN</t>
  </si>
  <si>
    <t>DU 07 AU 09/9</t>
  </si>
  <si>
    <t>DELG CAF BURKINA</t>
  </si>
  <si>
    <t>DU 15 AU 17/09</t>
  </si>
  <si>
    <t>ICAP</t>
  </si>
  <si>
    <t>DU 18 AU 23/09</t>
  </si>
  <si>
    <t>DU 18 AU 22/9</t>
  </si>
  <si>
    <t>DU 28 AU 30/09</t>
  </si>
  <si>
    <t>DU 25 AU 30/9</t>
  </si>
  <si>
    <t>TRESOR PUBLIC</t>
  </si>
  <si>
    <t>DU 29 AU 01/10</t>
  </si>
  <si>
    <t>PFS</t>
  </si>
  <si>
    <t>DU 25 AU 29/09</t>
  </si>
  <si>
    <t xml:space="preserve">REGLMT </t>
  </si>
  <si>
    <t>VER SIB</t>
  </si>
  <si>
    <t>AVOIR</t>
  </si>
  <si>
    <t>DU 02 AU 05/07</t>
  </si>
  <si>
    <t>SECONNAPE</t>
  </si>
  <si>
    <t>JM-EVENTS</t>
  </si>
  <si>
    <t>DU 18 AU 21/10</t>
  </si>
  <si>
    <t>DU 16 AU 21/10</t>
  </si>
  <si>
    <t>11 AU 13/10</t>
  </si>
  <si>
    <t>DIR GEN DE FINA</t>
  </si>
  <si>
    <t>DU 09 AU 14/10</t>
  </si>
  <si>
    <t>DU 8 AU 13/10</t>
  </si>
  <si>
    <t>DCPV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</si>
</sst>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1"/>
      <color rgb="FFFF000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4"/>
      <color rgb="FFFF000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b/>
      <sz val="14"/>
      <color rgb="FFFFFF00"/>
      <name val="Cambria"/>
      <family val="1"/>
      <scheme val="major"/>
    </font>
    <font>
      <sz val="14"/>
      <color rgb="FFFFFF00"/>
      <name val="Cambria"/>
      <family val="1"/>
      <scheme val="major"/>
    </font>
    <font>
      <sz val="11"/>
      <color rgb="FFFFFF00"/>
      <name val="Calibri"/>
      <family val="2"/>
      <scheme val="minor"/>
    </font>
    <font>
      <b/>
      <sz val="16"/>
      <color theme="0"/>
      <name val="Cambria"/>
      <family val="1"/>
      <scheme val="major"/>
    </font>
    <font>
      <b/>
      <sz val="16"/>
      <color theme="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4"/>
      <color rgb="FF002060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6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8"/>
      <name val="Cambria"/>
      <family val="1"/>
      <scheme val="major"/>
    </font>
    <font>
      <sz val="14"/>
      <name val="Cambria"/>
      <family val="1"/>
      <scheme val="major"/>
    </font>
    <font>
      <b/>
      <sz val="18"/>
      <color rgb="FFFF0000"/>
      <name val="Cambria"/>
      <family val="1"/>
      <scheme val="major"/>
    </font>
    <font>
      <b/>
      <sz val="20"/>
      <color rgb="FFFF0000"/>
      <name val="Cambria"/>
      <family val="1"/>
      <scheme val="major"/>
    </font>
    <font>
      <b/>
      <sz val="14"/>
      <color rgb="FFFFC000"/>
      <name val="Cambria"/>
      <family val="1"/>
      <scheme val="major"/>
    </font>
    <font>
      <b/>
      <sz val="14"/>
      <color rgb="FFC00000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5" borderId="0" xfId="0" applyFill="1"/>
    <xf numFmtId="14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7" borderId="0" xfId="0" applyFill="1"/>
    <xf numFmtId="14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 vertical="center"/>
    </xf>
    <xf numFmtId="14" fontId="7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1" fillId="7" borderId="0" xfId="0" applyFont="1" applyFill="1"/>
    <xf numFmtId="0" fontId="2" fillId="7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12" fillId="7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/>
    </xf>
    <xf numFmtId="14" fontId="15" fillId="9" borderId="1" xfId="0" applyNumberFormat="1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6" fillId="9" borderId="0" xfId="0" applyFont="1" applyFill="1"/>
    <xf numFmtId="14" fontId="17" fillId="5" borderId="1" xfId="0" applyNumberFormat="1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7" borderId="0" xfId="0" applyFont="1" applyFill="1"/>
    <xf numFmtId="0" fontId="19" fillId="0" borderId="0" xfId="0" applyFont="1"/>
    <xf numFmtId="14" fontId="14" fillId="7" borderId="1" xfId="0" applyNumberFormat="1" applyFont="1" applyFill="1" applyBorder="1" applyAlignment="1">
      <alignment horizontal="center" vertical="center"/>
    </xf>
    <xf numFmtId="0" fontId="16" fillId="7" borderId="0" xfId="0" applyFont="1" applyFill="1"/>
    <xf numFmtId="0" fontId="20" fillId="6" borderId="1" xfId="0" applyFont="1" applyFill="1" applyBorder="1" applyAlignment="1">
      <alignment horizontal="center" vertical="center"/>
    </xf>
    <xf numFmtId="0" fontId="11" fillId="5" borderId="0" xfId="0" applyFont="1" applyFill="1"/>
    <xf numFmtId="0" fontId="9" fillId="7" borderId="1" xfId="0" applyFont="1" applyFill="1" applyBorder="1" applyAlignment="1">
      <alignment horizontal="center" vertical="center"/>
    </xf>
    <xf numFmtId="0" fontId="21" fillId="7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14" fontId="24" fillId="7" borderId="1" xfId="0" applyNumberFormat="1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0" fillId="7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0" xfId="0" applyFill="1"/>
    <xf numFmtId="0" fontId="4" fillId="7" borderId="7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6" fontId="0" fillId="7" borderId="0" xfId="0" applyNumberFormat="1" applyFill="1"/>
    <xf numFmtId="16" fontId="0" fillId="0" borderId="0" xfId="0" applyNumberFormat="1"/>
    <xf numFmtId="14" fontId="5" fillId="10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4" fontId="24" fillId="6" borderId="1" xfId="0" applyNumberFormat="1" applyFont="1" applyFill="1" applyBorder="1" applyAlignment="1">
      <alignment horizontal="center" vertical="center"/>
    </xf>
    <xf numFmtId="16" fontId="11" fillId="7" borderId="0" xfId="0" applyNumberFormat="1" applyFont="1" applyFill="1"/>
    <xf numFmtId="14" fontId="0" fillId="7" borderId="0" xfId="0" applyNumberFormat="1" applyFill="1"/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22" fillId="10" borderId="9" xfId="0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14" fontId="6" fillId="7" borderId="9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23" fillId="13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29" fillId="9" borderId="9" xfId="0" applyFont="1" applyFill="1" applyBorder="1" applyAlignment="1">
      <alignment horizontal="center" vertical="center"/>
    </xf>
    <xf numFmtId="14" fontId="30" fillId="7" borderId="1" xfId="0" applyNumberFormat="1" applyFont="1" applyFill="1" applyBorder="1" applyAlignment="1">
      <alignment horizontal="center" vertical="center"/>
    </xf>
    <xf numFmtId="0" fontId="3" fillId="7" borderId="0" xfId="0" applyFont="1" applyFill="1"/>
    <xf numFmtId="14" fontId="8" fillId="7" borderId="1" xfId="0" applyNumberFormat="1" applyFont="1" applyFill="1" applyBorder="1" applyAlignment="1">
      <alignment horizontal="center" vertical="center"/>
    </xf>
    <xf numFmtId="16" fontId="7" fillId="7" borderId="1" xfId="0" applyNumberFormat="1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50"/>
  <sheetViews>
    <sheetView topLeftCell="B1" zoomScaleSheetLayoutView="75" workbookViewId="0">
      <pane ySplit="3" topLeftCell="A124" activePane="bottomLeft" state="frozen"/>
      <selection pane="bottomLeft" activeCell="A128" sqref="A128"/>
    </sheetView>
  </sheetViews>
  <sheetFormatPr baseColWidth="10" defaultRowHeight="30" customHeight="1"/>
  <cols>
    <col min="1" max="1" width="30" customWidth="1"/>
    <col min="2" max="2" width="21.28515625" customWidth="1"/>
    <col min="3" max="3" width="22.28515625" customWidth="1"/>
    <col min="4" max="4" width="18.7109375" customWidth="1"/>
    <col min="5" max="5" width="19.28515625" customWidth="1"/>
    <col min="6" max="6" width="20.140625" customWidth="1"/>
    <col min="7" max="7" width="20.42578125" customWidth="1"/>
    <col min="8" max="8" width="16.5703125" customWidth="1"/>
    <col min="9" max="9" width="17.7109375" customWidth="1"/>
    <col min="10" max="10" width="20.85546875" customWidth="1"/>
    <col min="11" max="12" width="17.7109375" customWidth="1"/>
    <col min="13" max="13" width="17.7109375" style="79" customWidth="1"/>
    <col min="14" max="16" width="17.7109375" customWidth="1"/>
    <col min="17" max="17" width="21.28515625" customWidth="1"/>
  </cols>
  <sheetData>
    <row r="1" spans="1:59" ht="30" customHeight="1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</row>
    <row r="2" spans="1:59" ht="30" customHeight="1">
      <c r="A2" s="173" t="s">
        <v>6</v>
      </c>
      <c r="B2" s="32"/>
      <c r="C2" s="174" t="s">
        <v>7</v>
      </c>
      <c r="D2" s="176" t="s">
        <v>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8"/>
    </row>
    <row r="3" spans="1:59" ht="30" customHeight="1">
      <c r="A3" s="173"/>
      <c r="B3" s="33" t="s">
        <v>24</v>
      </c>
      <c r="C3" s="175"/>
      <c r="D3" s="2" t="s">
        <v>2</v>
      </c>
      <c r="E3" s="2" t="s">
        <v>33</v>
      </c>
      <c r="F3" s="2" t="s">
        <v>3</v>
      </c>
      <c r="G3" s="2" t="s">
        <v>4</v>
      </c>
      <c r="H3" s="2" t="s">
        <v>34</v>
      </c>
      <c r="I3" s="3" t="s">
        <v>35</v>
      </c>
      <c r="J3" s="81" t="s">
        <v>5</v>
      </c>
      <c r="K3" s="69" t="s">
        <v>9</v>
      </c>
      <c r="L3" s="69" t="s">
        <v>10</v>
      </c>
      <c r="M3" s="76" t="s">
        <v>8</v>
      </c>
      <c r="N3" s="10" t="s">
        <v>26</v>
      </c>
      <c r="O3" s="56" t="s">
        <v>28</v>
      </c>
      <c r="P3" s="56" t="s">
        <v>27</v>
      </c>
      <c r="Q3" s="57" t="s">
        <v>29</v>
      </c>
      <c r="R3" s="31"/>
    </row>
    <row r="4" spans="1:59" s="1" customFormat="1" ht="30" customHeight="1">
      <c r="A4" s="4" t="s">
        <v>84</v>
      </c>
      <c r="B4" s="35"/>
      <c r="C4" s="8" t="s">
        <v>85</v>
      </c>
      <c r="D4" s="7">
        <v>950000</v>
      </c>
      <c r="E4" s="7"/>
      <c r="F4" s="7"/>
      <c r="G4" s="7">
        <v>171000</v>
      </c>
      <c r="H4" s="7">
        <v>720000</v>
      </c>
      <c r="I4" s="7"/>
      <c r="J4" s="6">
        <f>D4+E4+F4+G4+H4+I4</f>
        <v>1841000</v>
      </c>
      <c r="K4" s="5">
        <v>0</v>
      </c>
      <c r="L4" s="5">
        <v>1841000</v>
      </c>
      <c r="M4" s="77">
        <f>J4-K4-L4</f>
        <v>0</v>
      </c>
      <c r="N4" s="17">
        <v>0</v>
      </c>
      <c r="O4" s="20"/>
      <c r="P4" s="17"/>
      <c r="Q4" s="5">
        <v>1841000</v>
      </c>
      <c r="R4" s="1" t="s">
        <v>101</v>
      </c>
    </row>
    <row r="5" spans="1:59" ht="30" customHeight="1">
      <c r="A5" s="4" t="s">
        <v>82</v>
      </c>
      <c r="B5" s="35"/>
      <c r="C5" s="7" t="s">
        <v>86</v>
      </c>
      <c r="D5" s="7">
        <v>1820000</v>
      </c>
      <c r="E5" s="7">
        <v>403000</v>
      </c>
      <c r="F5" s="7">
        <v>310000</v>
      </c>
      <c r="G5" s="7">
        <v>62000</v>
      </c>
      <c r="H5" s="7">
        <v>160000</v>
      </c>
      <c r="I5" s="7"/>
      <c r="J5" s="6">
        <f t="shared" ref="J5:J50" si="0">D5+E5+F5+G5+H5+I5</f>
        <v>2755000</v>
      </c>
      <c r="K5" s="5"/>
      <c r="L5" s="7">
        <v>2755000</v>
      </c>
      <c r="M5" s="77">
        <f t="shared" ref="M5:M50" si="1">J5-K5-L5</f>
        <v>0</v>
      </c>
      <c r="N5" s="17"/>
      <c r="O5" s="20"/>
      <c r="P5" s="17"/>
      <c r="Q5" s="5">
        <v>2755000</v>
      </c>
      <c r="R5" t="s">
        <v>102</v>
      </c>
    </row>
    <row r="6" spans="1:59" ht="30" customHeight="1">
      <c r="A6" s="4" t="s">
        <v>65</v>
      </c>
      <c r="B6" s="35"/>
      <c r="C6" s="7" t="s">
        <v>87</v>
      </c>
      <c r="D6" s="7">
        <v>1960000</v>
      </c>
      <c r="E6" s="7">
        <v>565000</v>
      </c>
      <c r="F6" s="7">
        <v>348000</v>
      </c>
      <c r="G6" s="7">
        <v>87000</v>
      </c>
      <c r="H6" s="7">
        <v>300000</v>
      </c>
      <c r="I6" s="7"/>
      <c r="J6" s="6">
        <f t="shared" si="0"/>
        <v>3260000</v>
      </c>
      <c r="K6" s="5"/>
      <c r="L6" s="7">
        <v>3260000</v>
      </c>
      <c r="M6" s="77">
        <f t="shared" si="1"/>
        <v>0</v>
      </c>
      <c r="N6" s="17"/>
      <c r="O6" s="20"/>
      <c r="P6" s="17"/>
      <c r="Q6" s="5">
        <v>3260000</v>
      </c>
      <c r="R6" s="36" t="s">
        <v>103</v>
      </c>
    </row>
    <row r="7" spans="1:59" ht="30" customHeight="1">
      <c r="A7" s="4" t="s">
        <v>88</v>
      </c>
      <c r="B7" s="35"/>
      <c r="C7" s="7" t="s">
        <v>89</v>
      </c>
      <c r="D7" s="7">
        <v>2180000</v>
      </c>
      <c r="E7" s="7">
        <v>975000</v>
      </c>
      <c r="F7" s="7">
        <v>625000</v>
      </c>
      <c r="G7" s="7">
        <v>125000</v>
      </c>
      <c r="H7" s="7">
        <v>500000</v>
      </c>
      <c r="I7" s="7"/>
      <c r="J7" s="6">
        <f t="shared" si="0"/>
        <v>4405000</v>
      </c>
      <c r="K7" s="5"/>
      <c r="L7" s="7">
        <v>4405000</v>
      </c>
      <c r="M7" s="77">
        <f t="shared" si="1"/>
        <v>0</v>
      </c>
      <c r="N7" s="17"/>
      <c r="O7" s="20"/>
      <c r="P7" s="17"/>
      <c r="Q7" s="5">
        <v>4405000</v>
      </c>
      <c r="R7" s="36" t="s">
        <v>104</v>
      </c>
    </row>
    <row r="8" spans="1:59" ht="30" customHeight="1">
      <c r="A8" s="4" t="s">
        <v>90</v>
      </c>
      <c r="B8" s="35"/>
      <c r="C8" s="8" t="s">
        <v>87</v>
      </c>
      <c r="D8" s="7">
        <v>0</v>
      </c>
      <c r="E8" s="7">
        <v>575000</v>
      </c>
      <c r="F8" s="7"/>
      <c r="G8" s="7">
        <v>115000</v>
      </c>
      <c r="H8" s="7">
        <v>500000</v>
      </c>
      <c r="I8" s="7"/>
      <c r="J8" s="6">
        <f t="shared" si="0"/>
        <v>1190000</v>
      </c>
      <c r="K8" s="5"/>
      <c r="L8" s="7">
        <v>1190000</v>
      </c>
      <c r="M8" s="77">
        <f t="shared" si="1"/>
        <v>0</v>
      </c>
      <c r="N8" s="17"/>
      <c r="O8" s="20"/>
      <c r="P8" s="21">
        <v>1190000</v>
      </c>
      <c r="Q8" s="5"/>
      <c r="R8" t="s">
        <v>105</v>
      </c>
    </row>
    <row r="9" spans="1:59" s="15" customFormat="1" ht="30" customHeight="1">
      <c r="A9" s="12" t="s">
        <v>38</v>
      </c>
      <c r="B9" s="12"/>
      <c r="C9" s="13"/>
      <c r="D9" s="14">
        <f>SUM(D4:D8)</f>
        <v>6910000</v>
      </c>
      <c r="E9" s="14">
        <f>SUM(E4:E8)</f>
        <v>2518000</v>
      </c>
      <c r="F9" s="14">
        <f>SUM(F4:F8)</f>
        <v>1283000</v>
      </c>
      <c r="G9" s="14">
        <f>SUM(G4:G8)</f>
        <v>560000</v>
      </c>
      <c r="H9" s="14">
        <f>SUM(H4:H8)</f>
        <v>2180000</v>
      </c>
      <c r="I9" s="14"/>
      <c r="J9" s="62">
        <f t="shared" si="0"/>
        <v>13451000</v>
      </c>
      <c r="K9" s="67">
        <f>SUM(K4:K8)</f>
        <v>0</v>
      </c>
      <c r="L9" s="68">
        <f>SUM(L4:L8)</f>
        <v>13451000</v>
      </c>
      <c r="M9" s="38">
        <f t="shared" si="1"/>
        <v>0</v>
      </c>
      <c r="N9" s="58">
        <f>SUM(N4:N8)</f>
        <v>0</v>
      </c>
      <c r="O9" s="61"/>
      <c r="P9" s="61">
        <f>SUM(P4:P8)</f>
        <v>1190000</v>
      </c>
      <c r="Q9" s="61">
        <f>SUM(Q4:Q8)</f>
        <v>12261000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</row>
    <row r="10" spans="1:59" ht="30" customHeight="1">
      <c r="A10" s="4" t="s">
        <v>49</v>
      </c>
      <c r="B10" s="35"/>
      <c r="C10" s="8" t="s">
        <v>51</v>
      </c>
      <c r="D10" s="7">
        <v>2640000</v>
      </c>
      <c r="E10" s="7">
        <v>1552000</v>
      </c>
      <c r="F10" s="7">
        <v>480000</v>
      </c>
      <c r="G10" s="7">
        <v>120000</v>
      </c>
      <c r="H10" s="7">
        <v>240000</v>
      </c>
      <c r="I10" s="7">
        <v>0</v>
      </c>
      <c r="J10" s="6">
        <f t="shared" si="0"/>
        <v>5032000</v>
      </c>
      <c r="K10" s="5">
        <v>4780400</v>
      </c>
      <c r="L10" s="7">
        <v>251600</v>
      </c>
      <c r="M10" s="77">
        <f t="shared" si="1"/>
        <v>0</v>
      </c>
      <c r="N10" s="17"/>
      <c r="O10" s="21"/>
      <c r="P10" s="21">
        <v>0</v>
      </c>
      <c r="Q10" s="5">
        <v>4780400</v>
      </c>
      <c r="R10" t="s">
        <v>106</v>
      </c>
    </row>
    <row r="11" spans="1:59" ht="30" customHeight="1">
      <c r="A11" s="4" t="s">
        <v>50</v>
      </c>
      <c r="B11" s="35"/>
      <c r="C11" s="8" t="s">
        <v>52</v>
      </c>
      <c r="D11" s="7">
        <v>720000</v>
      </c>
      <c r="E11" s="7">
        <v>117000</v>
      </c>
      <c r="F11" s="7">
        <v>72000</v>
      </c>
      <c r="G11" s="7">
        <v>18000</v>
      </c>
      <c r="H11" s="7">
        <v>80000</v>
      </c>
      <c r="I11" s="7"/>
      <c r="J11" s="6">
        <f t="shared" si="0"/>
        <v>1007000</v>
      </c>
      <c r="K11" s="5">
        <v>235000</v>
      </c>
      <c r="L11" s="7">
        <v>772000</v>
      </c>
      <c r="M11" s="77">
        <f t="shared" si="1"/>
        <v>0</v>
      </c>
      <c r="N11" s="17"/>
      <c r="O11" s="21">
        <v>235000</v>
      </c>
      <c r="P11" s="21"/>
      <c r="Q11" s="5">
        <v>772000</v>
      </c>
      <c r="R11" t="s">
        <v>107</v>
      </c>
    </row>
    <row r="12" spans="1:59" ht="30" customHeight="1">
      <c r="A12" s="4" t="s">
        <v>53</v>
      </c>
      <c r="B12" s="35"/>
      <c r="C12" s="8">
        <v>44618</v>
      </c>
      <c r="D12" s="7">
        <v>1031000</v>
      </c>
      <c r="E12" s="7"/>
      <c r="F12" s="7"/>
      <c r="G12" s="7"/>
      <c r="H12" s="7"/>
      <c r="I12" s="7"/>
      <c r="J12" s="6">
        <f t="shared" si="0"/>
        <v>1031000</v>
      </c>
      <c r="K12" s="5">
        <v>1031000</v>
      </c>
      <c r="L12" s="7"/>
      <c r="M12" s="77">
        <f t="shared" si="1"/>
        <v>0</v>
      </c>
      <c r="N12" s="17"/>
      <c r="O12" s="21">
        <v>1031000</v>
      </c>
      <c r="P12" s="21"/>
      <c r="Q12" s="5"/>
      <c r="R12" t="s">
        <v>108</v>
      </c>
    </row>
    <row r="13" spans="1:59" ht="30" customHeight="1">
      <c r="A13" s="4" t="s">
        <v>54</v>
      </c>
      <c r="B13" s="35">
        <v>40</v>
      </c>
      <c r="C13" s="8">
        <v>44604</v>
      </c>
      <c r="D13" s="7"/>
      <c r="E13" s="7">
        <v>200000</v>
      </c>
      <c r="F13" s="7"/>
      <c r="G13" s="7"/>
      <c r="H13" s="7"/>
      <c r="I13" s="7"/>
      <c r="J13" s="6">
        <f t="shared" si="0"/>
        <v>200000</v>
      </c>
      <c r="K13" s="5">
        <v>200000</v>
      </c>
      <c r="L13" s="7"/>
      <c r="M13" s="77">
        <f t="shared" si="1"/>
        <v>0</v>
      </c>
      <c r="N13" s="17"/>
      <c r="O13" s="21">
        <v>200000</v>
      </c>
      <c r="P13" s="21"/>
      <c r="Q13" s="5"/>
      <c r="R13" t="s">
        <v>109</v>
      </c>
    </row>
    <row r="14" spans="1:59" ht="30" customHeight="1">
      <c r="A14" s="4" t="s">
        <v>54</v>
      </c>
      <c r="B14" s="35">
        <v>40</v>
      </c>
      <c r="C14" s="8">
        <v>44618</v>
      </c>
      <c r="D14" s="7"/>
      <c r="E14" s="7">
        <v>200000</v>
      </c>
      <c r="F14" s="7"/>
      <c r="G14" s="7"/>
      <c r="H14" s="7"/>
      <c r="I14" s="7"/>
      <c r="J14" s="6">
        <f t="shared" si="0"/>
        <v>200000</v>
      </c>
      <c r="K14" s="5">
        <v>200000</v>
      </c>
      <c r="L14" s="7"/>
      <c r="M14" s="77">
        <f t="shared" si="1"/>
        <v>0</v>
      </c>
      <c r="N14" s="17"/>
      <c r="O14" s="21">
        <v>200000</v>
      </c>
      <c r="P14" s="21"/>
      <c r="Q14" s="5"/>
      <c r="R14" t="s">
        <v>110</v>
      </c>
    </row>
    <row r="15" spans="1:59" ht="30" customHeight="1">
      <c r="A15" s="4" t="s">
        <v>54</v>
      </c>
      <c r="B15" s="35">
        <v>15</v>
      </c>
      <c r="C15" s="8">
        <v>44618</v>
      </c>
      <c r="D15" s="7"/>
      <c r="E15" s="7">
        <v>75000</v>
      </c>
      <c r="F15" s="7"/>
      <c r="G15" s="7"/>
      <c r="H15" s="7"/>
      <c r="I15" s="7"/>
      <c r="J15" s="6">
        <f t="shared" si="0"/>
        <v>75000</v>
      </c>
      <c r="K15" s="5">
        <v>75000</v>
      </c>
      <c r="L15" s="7"/>
      <c r="M15" s="77">
        <f t="shared" si="1"/>
        <v>0</v>
      </c>
      <c r="N15" s="17"/>
      <c r="O15" s="21">
        <v>75000</v>
      </c>
      <c r="P15" s="21"/>
      <c r="Q15" s="5"/>
      <c r="R15" t="s">
        <v>111</v>
      </c>
    </row>
    <row r="16" spans="1:59" ht="30" customHeight="1">
      <c r="A16" s="4" t="s">
        <v>88</v>
      </c>
      <c r="B16" s="35"/>
      <c r="C16" s="8" t="s">
        <v>112</v>
      </c>
      <c r="D16" s="7">
        <v>5780000</v>
      </c>
      <c r="E16" s="7">
        <v>2047500</v>
      </c>
      <c r="F16" s="7">
        <v>1400000</v>
      </c>
      <c r="G16" s="7">
        <v>280000</v>
      </c>
      <c r="H16" s="7">
        <v>720000</v>
      </c>
      <c r="I16" s="7"/>
      <c r="J16" s="6">
        <f t="shared" si="0"/>
        <v>10227500</v>
      </c>
      <c r="K16" s="5"/>
      <c r="L16" s="7">
        <v>10227500</v>
      </c>
      <c r="M16" s="77">
        <f t="shared" si="1"/>
        <v>0</v>
      </c>
      <c r="N16" s="17"/>
      <c r="O16" s="21"/>
      <c r="P16" s="21"/>
      <c r="Q16" s="5">
        <v>10227500</v>
      </c>
      <c r="R16" t="s">
        <v>117</v>
      </c>
    </row>
    <row r="17" spans="1:18" ht="30" customHeight="1">
      <c r="A17" s="4" t="s">
        <v>115</v>
      </c>
      <c r="B17" s="35"/>
      <c r="C17" s="8" t="s">
        <v>116</v>
      </c>
      <c r="D17" s="7"/>
      <c r="E17" s="7"/>
      <c r="F17" s="7"/>
      <c r="G17" s="7"/>
      <c r="H17" s="7">
        <v>70000</v>
      </c>
      <c r="I17" s="7"/>
      <c r="J17" s="6">
        <f t="shared" si="0"/>
        <v>70000</v>
      </c>
      <c r="K17" s="5">
        <v>70000</v>
      </c>
      <c r="L17" s="7"/>
      <c r="M17" s="77"/>
      <c r="N17" s="17"/>
      <c r="O17" s="21">
        <v>70000</v>
      </c>
      <c r="P17" s="21"/>
      <c r="Q17" s="5"/>
      <c r="R17" t="s">
        <v>118</v>
      </c>
    </row>
    <row r="18" spans="1:18" ht="30" customHeight="1">
      <c r="A18" s="4" t="s">
        <v>113</v>
      </c>
      <c r="B18" s="35"/>
      <c r="C18" s="8" t="s">
        <v>114</v>
      </c>
      <c r="D18" s="7">
        <v>1800000</v>
      </c>
      <c r="E18" s="7">
        <v>580000</v>
      </c>
      <c r="F18" s="7">
        <v>232000</v>
      </c>
      <c r="G18" s="7">
        <v>29000</v>
      </c>
      <c r="H18" s="7">
        <v>400000</v>
      </c>
      <c r="I18" s="7">
        <f>SUM(I10:I16)</f>
        <v>0</v>
      </c>
      <c r="J18" s="6">
        <f t="shared" si="0"/>
        <v>3041000</v>
      </c>
      <c r="K18" s="5">
        <v>760250</v>
      </c>
      <c r="L18" s="7">
        <v>2280750</v>
      </c>
      <c r="M18" s="77">
        <f t="shared" si="1"/>
        <v>0</v>
      </c>
      <c r="N18" s="17"/>
      <c r="O18" s="21"/>
      <c r="P18" s="21">
        <v>3041000</v>
      </c>
      <c r="Q18" s="5"/>
      <c r="R18" t="s">
        <v>119</v>
      </c>
    </row>
    <row r="19" spans="1:18" s="15" customFormat="1" ht="30" customHeight="1">
      <c r="A19" s="12" t="s">
        <v>39</v>
      </c>
      <c r="B19" s="12"/>
      <c r="C19" s="13"/>
      <c r="D19" s="14">
        <f>SUM(D10:D18)</f>
        <v>11971000</v>
      </c>
      <c r="E19" s="14">
        <f>SUM(E10:E18)</f>
        <v>4771500</v>
      </c>
      <c r="F19" s="14">
        <f>SUM(F10:F18)</f>
        <v>2184000</v>
      </c>
      <c r="G19" s="14">
        <f>SUM(G10:G18)</f>
        <v>447000</v>
      </c>
      <c r="H19" s="14">
        <f>SUM(H10:H18)</f>
        <v>1510000</v>
      </c>
      <c r="I19" s="14"/>
      <c r="J19" s="63">
        <f t="shared" si="0"/>
        <v>20883500</v>
      </c>
      <c r="K19" s="67">
        <f>SUM(K10:K18)</f>
        <v>7351650</v>
      </c>
      <c r="L19" s="68">
        <f>SUM(L10:L18)</f>
        <v>13531850</v>
      </c>
      <c r="M19" s="38">
        <f t="shared" si="1"/>
        <v>0</v>
      </c>
      <c r="N19" s="65"/>
      <c r="O19" s="62">
        <f>SUM(O10:O18)</f>
        <v>1811000</v>
      </c>
      <c r="P19" s="60">
        <f>SUM(P10:P18)</f>
        <v>3041000</v>
      </c>
      <c r="Q19" s="59">
        <f>SUM(Q10:Q18)</f>
        <v>15779900</v>
      </c>
    </row>
    <row r="20" spans="1:18" s="22" customFormat="1" ht="30" customHeight="1">
      <c r="A20" s="16" t="s">
        <v>55</v>
      </c>
      <c r="B20" s="25">
        <v>61</v>
      </c>
      <c r="C20" s="18" t="s">
        <v>56</v>
      </c>
      <c r="D20" s="19">
        <v>3460000</v>
      </c>
      <c r="E20" s="19">
        <v>970000</v>
      </c>
      <c r="F20" s="19">
        <v>680000</v>
      </c>
      <c r="G20" s="19">
        <v>140000</v>
      </c>
      <c r="H20" s="19">
        <v>360000</v>
      </c>
      <c r="I20" s="19"/>
      <c r="J20" s="6">
        <f t="shared" si="0"/>
        <v>5610000</v>
      </c>
      <c r="K20" s="21">
        <v>2805000</v>
      </c>
      <c r="L20" s="19">
        <v>2805000</v>
      </c>
      <c r="M20" s="77">
        <f t="shared" si="1"/>
        <v>0</v>
      </c>
      <c r="N20" s="17"/>
      <c r="O20" s="17"/>
      <c r="P20" s="17"/>
      <c r="Q20" s="21">
        <v>5610000</v>
      </c>
      <c r="R20" s="22" t="s">
        <v>120</v>
      </c>
    </row>
    <row r="21" spans="1:18" s="22" customFormat="1" ht="30" customHeight="1">
      <c r="A21" s="16" t="s">
        <v>54</v>
      </c>
      <c r="B21" s="25"/>
      <c r="C21" s="18" t="s">
        <v>123</v>
      </c>
      <c r="D21" s="19"/>
      <c r="E21" s="19">
        <v>180000</v>
      </c>
      <c r="F21" s="19"/>
      <c r="G21" s="19"/>
      <c r="H21" s="19"/>
      <c r="I21" s="19"/>
      <c r="J21" s="6">
        <f t="shared" si="0"/>
        <v>180000</v>
      </c>
      <c r="K21" s="21"/>
      <c r="L21" s="19">
        <v>180000</v>
      </c>
      <c r="M21" s="77">
        <f t="shared" si="1"/>
        <v>0</v>
      </c>
      <c r="N21" s="17"/>
      <c r="O21" s="17">
        <v>180000</v>
      </c>
      <c r="P21" s="17"/>
      <c r="Q21" s="21"/>
      <c r="R21" s="22" t="s">
        <v>124</v>
      </c>
    </row>
    <row r="22" spans="1:18" s="22" customFormat="1" ht="30" customHeight="1">
      <c r="A22" s="16" t="s">
        <v>57</v>
      </c>
      <c r="B22" s="25"/>
      <c r="C22" s="18" t="s">
        <v>58</v>
      </c>
      <c r="D22" s="19">
        <v>2100000</v>
      </c>
      <c r="E22" s="19">
        <v>0</v>
      </c>
      <c r="F22" s="19">
        <v>0</v>
      </c>
      <c r="G22" s="19">
        <v>0</v>
      </c>
      <c r="H22" s="19">
        <v>300000</v>
      </c>
      <c r="I22" s="19">
        <v>0</v>
      </c>
      <c r="J22" s="6">
        <f t="shared" si="0"/>
        <v>2400000</v>
      </c>
      <c r="K22" s="21"/>
      <c r="L22" s="19">
        <v>2400000</v>
      </c>
      <c r="M22" s="77">
        <f t="shared" si="1"/>
        <v>0</v>
      </c>
      <c r="N22" s="17"/>
      <c r="O22" s="17"/>
      <c r="P22" s="17"/>
      <c r="Q22" s="21">
        <v>2400000</v>
      </c>
      <c r="R22" s="82">
        <v>44652</v>
      </c>
    </row>
    <row r="23" spans="1:18" s="22" customFormat="1" ht="30" customHeight="1">
      <c r="A23" s="16" t="s">
        <v>59</v>
      </c>
      <c r="B23" s="25"/>
      <c r="C23" s="18" t="s">
        <v>60</v>
      </c>
      <c r="D23" s="19">
        <v>1260000</v>
      </c>
      <c r="E23" s="19">
        <v>630000</v>
      </c>
      <c r="F23" s="19">
        <v>315000</v>
      </c>
      <c r="G23" s="19">
        <v>63000</v>
      </c>
      <c r="H23" s="19">
        <v>300000</v>
      </c>
      <c r="I23" s="19"/>
      <c r="J23" s="6">
        <f t="shared" si="0"/>
        <v>2568000</v>
      </c>
      <c r="K23" s="21"/>
      <c r="L23" s="19">
        <v>2568000</v>
      </c>
      <c r="M23" s="77">
        <f t="shared" si="1"/>
        <v>0</v>
      </c>
      <c r="N23" s="17"/>
      <c r="O23" s="17"/>
      <c r="P23" s="17"/>
      <c r="Q23" s="21">
        <v>2568000</v>
      </c>
      <c r="R23" s="82">
        <v>44719</v>
      </c>
    </row>
    <row r="24" spans="1:18" s="22" customFormat="1" ht="30" customHeight="1">
      <c r="A24" s="16" t="s">
        <v>61</v>
      </c>
      <c r="B24" s="25"/>
      <c r="C24" s="18" t="s">
        <v>62</v>
      </c>
      <c r="D24" s="19">
        <v>2200000</v>
      </c>
      <c r="E24" s="19">
        <v>672000</v>
      </c>
      <c r="F24" s="19">
        <v>480000</v>
      </c>
      <c r="G24" s="19">
        <v>38400</v>
      </c>
      <c r="H24" s="19">
        <v>400000</v>
      </c>
      <c r="I24" s="19"/>
      <c r="J24" s="6">
        <f t="shared" si="0"/>
        <v>3790400</v>
      </c>
      <c r="K24" s="21">
        <v>2200000</v>
      </c>
      <c r="L24" s="19">
        <v>1590400</v>
      </c>
      <c r="M24" s="77">
        <f t="shared" si="1"/>
        <v>0</v>
      </c>
      <c r="N24" s="17"/>
      <c r="O24" s="17"/>
      <c r="P24" s="17"/>
      <c r="Q24" s="21">
        <v>3790400</v>
      </c>
      <c r="R24" s="22" t="s">
        <v>121</v>
      </c>
    </row>
    <row r="25" spans="1:18" s="22" customFormat="1" ht="30" customHeight="1">
      <c r="A25" s="16" t="s">
        <v>63</v>
      </c>
      <c r="B25" s="25"/>
      <c r="C25" s="18" t="s">
        <v>64</v>
      </c>
      <c r="D25" s="19">
        <v>1840000</v>
      </c>
      <c r="E25" s="19">
        <v>585000</v>
      </c>
      <c r="F25" s="19">
        <v>372000</v>
      </c>
      <c r="G25" s="19">
        <v>93000</v>
      </c>
      <c r="H25" s="19">
        <v>240000</v>
      </c>
      <c r="I25" s="19"/>
      <c r="J25" s="6">
        <f t="shared" si="0"/>
        <v>3130000</v>
      </c>
      <c r="K25" s="21"/>
      <c r="L25" s="19">
        <v>3130000</v>
      </c>
      <c r="M25" s="77">
        <f t="shared" si="1"/>
        <v>0</v>
      </c>
      <c r="N25" s="17"/>
      <c r="O25" s="17">
        <v>3130000</v>
      </c>
      <c r="P25" s="17"/>
      <c r="Q25" s="21"/>
      <c r="R25" s="22" t="s">
        <v>122</v>
      </c>
    </row>
    <row r="26" spans="1:18" s="22" customFormat="1" ht="30" customHeight="1">
      <c r="A26" s="16" t="s">
        <v>65</v>
      </c>
      <c r="B26" s="25"/>
      <c r="C26" s="18" t="s">
        <v>66</v>
      </c>
      <c r="D26" s="19">
        <v>160000</v>
      </c>
      <c r="E26" s="19"/>
      <c r="F26" s="19"/>
      <c r="G26" s="19"/>
      <c r="H26" s="19"/>
      <c r="I26" s="19"/>
      <c r="J26" s="6">
        <f t="shared" si="0"/>
        <v>160000</v>
      </c>
      <c r="K26" s="21"/>
      <c r="L26" s="19">
        <v>160000</v>
      </c>
      <c r="M26" s="77">
        <f t="shared" si="1"/>
        <v>0</v>
      </c>
      <c r="N26" s="17"/>
      <c r="O26" s="17"/>
      <c r="P26" s="17"/>
      <c r="Q26" s="21">
        <v>160000</v>
      </c>
      <c r="R26" s="82">
        <v>44700</v>
      </c>
    </row>
    <row r="27" spans="1:18" s="22" customFormat="1" ht="30" customHeight="1">
      <c r="A27" s="16" t="s">
        <v>65</v>
      </c>
      <c r="B27" s="25"/>
      <c r="C27" s="18" t="s">
        <v>125</v>
      </c>
      <c r="D27" s="19">
        <v>80000</v>
      </c>
      <c r="E27" s="19"/>
      <c r="F27" s="19"/>
      <c r="G27" s="19"/>
      <c r="H27" s="19"/>
      <c r="I27" s="19"/>
      <c r="J27" s="6">
        <f t="shared" si="0"/>
        <v>80000</v>
      </c>
      <c r="K27" s="21">
        <v>60000</v>
      </c>
      <c r="L27" s="19">
        <v>20000</v>
      </c>
      <c r="M27" s="77">
        <f t="shared" si="1"/>
        <v>0</v>
      </c>
      <c r="N27" s="17"/>
      <c r="O27" s="17"/>
      <c r="P27" s="17"/>
      <c r="Q27" s="21">
        <v>80000</v>
      </c>
      <c r="R27" s="82" t="s">
        <v>126</v>
      </c>
    </row>
    <row r="28" spans="1:18" s="15" customFormat="1" ht="30" customHeight="1">
      <c r="A28" s="12" t="s">
        <v>40</v>
      </c>
      <c r="B28" s="12"/>
      <c r="C28" s="13"/>
      <c r="D28" s="14">
        <f t="shared" ref="D28:I28" si="2">SUM(D20:D27)</f>
        <v>11100000</v>
      </c>
      <c r="E28" s="14">
        <f t="shared" si="2"/>
        <v>3037000</v>
      </c>
      <c r="F28" s="14">
        <f t="shared" si="2"/>
        <v>1847000</v>
      </c>
      <c r="G28" s="14">
        <f t="shared" si="2"/>
        <v>334400</v>
      </c>
      <c r="H28" s="14">
        <f t="shared" si="2"/>
        <v>1600000</v>
      </c>
      <c r="I28" s="14">
        <f t="shared" si="2"/>
        <v>0</v>
      </c>
      <c r="J28" s="63">
        <f t="shared" si="0"/>
        <v>17918400</v>
      </c>
      <c r="K28" s="67"/>
      <c r="L28" s="68"/>
      <c r="M28" s="34">
        <v>0</v>
      </c>
      <c r="N28" s="34"/>
      <c r="O28" s="62"/>
      <c r="P28" s="62"/>
      <c r="Q28" s="62"/>
    </row>
    <row r="29" spans="1:18" s="22" customFormat="1" ht="30" customHeight="1">
      <c r="A29" s="16" t="s">
        <v>67</v>
      </c>
      <c r="B29" s="25"/>
      <c r="C29" s="18" t="s">
        <v>68</v>
      </c>
      <c r="D29" s="19"/>
      <c r="E29" s="19"/>
      <c r="F29" s="19">
        <v>700000</v>
      </c>
      <c r="G29" s="19">
        <v>140000</v>
      </c>
      <c r="H29" s="19">
        <v>1000000</v>
      </c>
      <c r="I29" s="19">
        <v>0</v>
      </c>
      <c r="J29" s="6">
        <f t="shared" si="0"/>
        <v>1840000</v>
      </c>
      <c r="K29" s="21"/>
      <c r="L29" s="19">
        <v>1840000</v>
      </c>
      <c r="M29" s="77">
        <f t="shared" si="1"/>
        <v>0</v>
      </c>
      <c r="N29" s="17"/>
      <c r="O29" s="17"/>
      <c r="P29" s="17"/>
      <c r="Q29" s="21">
        <v>1840000</v>
      </c>
      <c r="R29" s="22" t="s">
        <v>205</v>
      </c>
    </row>
    <row r="30" spans="1:18" s="22" customFormat="1" ht="30" customHeight="1">
      <c r="A30" s="16" t="s">
        <v>63</v>
      </c>
      <c r="B30" s="25"/>
      <c r="C30" s="18" t="s">
        <v>69</v>
      </c>
      <c r="D30" s="19">
        <v>1500000</v>
      </c>
      <c r="E30" s="19">
        <v>429000</v>
      </c>
      <c r="F30" s="19">
        <v>132000</v>
      </c>
      <c r="G30" s="19">
        <v>66000</v>
      </c>
      <c r="H30" s="19">
        <v>240000</v>
      </c>
      <c r="I30" s="19"/>
      <c r="J30" s="6">
        <f t="shared" si="0"/>
        <v>2367000</v>
      </c>
      <c r="K30" s="21"/>
      <c r="L30" s="19">
        <v>2367000</v>
      </c>
      <c r="M30" s="77">
        <f t="shared" si="1"/>
        <v>0</v>
      </c>
      <c r="N30" s="17"/>
      <c r="O30" s="17">
        <v>2367000</v>
      </c>
      <c r="P30" s="17"/>
      <c r="Q30" s="21"/>
      <c r="R30" s="82">
        <v>44666</v>
      </c>
    </row>
    <row r="31" spans="1:18" s="22" customFormat="1" ht="30" customHeight="1">
      <c r="A31" s="16" t="s">
        <v>70</v>
      </c>
      <c r="B31" s="25"/>
      <c r="C31" s="18" t="s">
        <v>71</v>
      </c>
      <c r="D31" s="19">
        <v>1560000</v>
      </c>
      <c r="E31" s="19">
        <v>364000</v>
      </c>
      <c r="F31" s="19">
        <v>260000</v>
      </c>
      <c r="G31" s="19">
        <v>52000</v>
      </c>
      <c r="H31" s="19">
        <v>100000</v>
      </c>
      <c r="I31" s="19"/>
      <c r="J31" s="6">
        <f t="shared" si="0"/>
        <v>2336000</v>
      </c>
      <c r="K31" s="21"/>
      <c r="L31" s="19">
        <v>2336000</v>
      </c>
      <c r="M31" s="77">
        <f t="shared" si="1"/>
        <v>0</v>
      </c>
      <c r="N31" s="17"/>
      <c r="O31" s="17"/>
      <c r="P31" s="17"/>
      <c r="Q31" s="21">
        <v>2336000</v>
      </c>
      <c r="R31" s="82">
        <v>44722</v>
      </c>
    </row>
    <row r="32" spans="1:18" s="22" customFormat="1" ht="30" customHeight="1">
      <c r="A32" s="16" t="s">
        <v>72</v>
      </c>
      <c r="B32" s="25"/>
      <c r="C32" s="18" t="s">
        <v>73</v>
      </c>
      <c r="D32" s="19">
        <v>2015000</v>
      </c>
      <c r="E32" s="19"/>
      <c r="F32" s="19"/>
      <c r="G32" s="19"/>
      <c r="H32" s="19"/>
      <c r="I32" s="19"/>
      <c r="J32" s="6">
        <f t="shared" si="0"/>
        <v>2015000</v>
      </c>
      <c r="K32" s="21"/>
      <c r="L32" s="19">
        <v>2015000</v>
      </c>
      <c r="M32" s="77">
        <f t="shared" si="1"/>
        <v>0</v>
      </c>
      <c r="N32" s="17"/>
      <c r="O32" s="17">
        <v>2015000</v>
      </c>
      <c r="P32" s="17"/>
      <c r="Q32" s="21"/>
      <c r="R32" s="82">
        <v>44670</v>
      </c>
    </row>
    <row r="33" spans="1:18" s="22" customFormat="1" ht="30" customHeight="1">
      <c r="A33" s="16" t="s">
        <v>57</v>
      </c>
      <c r="B33" s="25"/>
      <c r="C33" s="18" t="s">
        <v>74</v>
      </c>
      <c r="D33" s="19">
        <v>2420000</v>
      </c>
      <c r="E33" s="19"/>
      <c r="F33" s="19"/>
      <c r="G33" s="19"/>
      <c r="H33" s="19">
        <v>300000</v>
      </c>
      <c r="I33" s="19"/>
      <c r="J33" s="6">
        <f t="shared" si="0"/>
        <v>2720000</v>
      </c>
      <c r="K33" s="21"/>
      <c r="L33" s="19">
        <v>2720000</v>
      </c>
      <c r="M33" s="77">
        <f t="shared" si="1"/>
        <v>0</v>
      </c>
      <c r="N33" s="17"/>
      <c r="O33" s="17"/>
      <c r="P33" s="17"/>
      <c r="Q33" s="21">
        <v>2720000</v>
      </c>
      <c r="R33" s="22" t="s">
        <v>127</v>
      </c>
    </row>
    <row r="34" spans="1:18" s="22" customFormat="1" ht="30" customHeight="1">
      <c r="A34" s="16" t="s">
        <v>65</v>
      </c>
      <c r="B34" s="25"/>
      <c r="C34" s="18" t="s">
        <v>128</v>
      </c>
      <c r="D34" s="19">
        <v>80000</v>
      </c>
      <c r="E34" s="19"/>
      <c r="F34" s="19"/>
      <c r="G34" s="19"/>
      <c r="H34" s="19"/>
      <c r="I34" s="19"/>
      <c r="J34" s="6">
        <f t="shared" si="0"/>
        <v>80000</v>
      </c>
      <c r="K34" s="21"/>
      <c r="L34" s="19">
        <v>80000</v>
      </c>
      <c r="M34" s="77">
        <f t="shared" si="1"/>
        <v>0</v>
      </c>
      <c r="N34" s="17"/>
      <c r="O34" s="17"/>
      <c r="P34" s="17"/>
      <c r="Q34" s="21">
        <v>80000</v>
      </c>
      <c r="R34" s="22" t="s">
        <v>129</v>
      </c>
    </row>
    <row r="35" spans="1:18" s="30" customFormat="1" ht="30" customHeight="1">
      <c r="A35" s="16"/>
      <c r="B35" s="25"/>
      <c r="C35" s="18"/>
      <c r="D35" s="19"/>
      <c r="E35" s="19"/>
      <c r="F35" s="19"/>
      <c r="G35" s="19"/>
      <c r="H35" s="19"/>
      <c r="I35" s="37"/>
      <c r="J35" s="6">
        <f t="shared" si="0"/>
        <v>0</v>
      </c>
      <c r="K35" s="17"/>
      <c r="L35" s="37"/>
      <c r="M35" s="77">
        <f t="shared" si="1"/>
        <v>0</v>
      </c>
      <c r="N35" s="17"/>
      <c r="O35" s="17"/>
      <c r="P35" s="17"/>
      <c r="Q35" s="17"/>
    </row>
    <row r="36" spans="1:18" s="15" customFormat="1" ht="30" customHeight="1">
      <c r="A36" s="12" t="s">
        <v>41</v>
      </c>
      <c r="B36" s="25"/>
      <c r="C36" s="13"/>
      <c r="D36" s="14">
        <f t="shared" ref="D36:J36" si="3">SUM(D29:D35)</f>
        <v>7575000</v>
      </c>
      <c r="E36" s="14">
        <f t="shared" si="3"/>
        <v>793000</v>
      </c>
      <c r="F36" s="14">
        <f t="shared" si="3"/>
        <v>1092000</v>
      </c>
      <c r="G36" s="14">
        <f t="shared" si="3"/>
        <v>258000</v>
      </c>
      <c r="H36" s="14">
        <f t="shared" si="3"/>
        <v>1640000</v>
      </c>
      <c r="I36" s="14">
        <f t="shared" si="3"/>
        <v>0</v>
      </c>
      <c r="J36" s="63">
        <f t="shared" si="3"/>
        <v>11358000</v>
      </c>
      <c r="K36" s="67"/>
      <c r="L36" s="68"/>
      <c r="M36" s="34">
        <v>0</v>
      </c>
      <c r="N36" s="34"/>
      <c r="O36" s="62"/>
      <c r="P36" s="62"/>
      <c r="Q36" s="62"/>
    </row>
    <row r="37" spans="1:18" ht="30" customHeight="1">
      <c r="A37" s="4" t="s">
        <v>65</v>
      </c>
      <c r="B37" s="25"/>
      <c r="C37" s="8" t="s">
        <v>75</v>
      </c>
      <c r="D37" s="7">
        <v>1380000</v>
      </c>
      <c r="E37" s="7">
        <v>322000</v>
      </c>
      <c r="F37" s="7">
        <v>115000</v>
      </c>
      <c r="G37" s="7">
        <v>46000</v>
      </c>
      <c r="H37" s="7">
        <v>200000</v>
      </c>
      <c r="I37" s="7">
        <v>0</v>
      </c>
      <c r="J37" s="6">
        <f t="shared" si="0"/>
        <v>2063000</v>
      </c>
      <c r="K37" s="5"/>
      <c r="L37" s="7">
        <v>2063000</v>
      </c>
      <c r="M37" s="77">
        <f t="shared" si="1"/>
        <v>0</v>
      </c>
      <c r="N37" s="17"/>
      <c r="O37" s="17"/>
      <c r="P37" s="17"/>
      <c r="Q37" s="5">
        <v>2060000</v>
      </c>
      <c r="R37" t="s">
        <v>130</v>
      </c>
    </row>
    <row r="38" spans="1:18" ht="30" customHeight="1">
      <c r="A38" s="4" t="s">
        <v>57</v>
      </c>
      <c r="B38" s="25"/>
      <c r="C38" s="8" t="s">
        <v>76</v>
      </c>
      <c r="D38" s="7">
        <v>360000</v>
      </c>
      <c r="E38" s="7"/>
      <c r="F38" s="7"/>
      <c r="G38" s="7"/>
      <c r="H38" s="7"/>
      <c r="I38" s="7"/>
      <c r="J38" s="6">
        <f t="shared" si="0"/>
        <v>360000</v>
      </c>
      <c r="K38" s="5"/>
      <c r="L38" s="7">
        <v>360000</v>
      </c>
      <c r="M38" s="77">
        <f t="shared" si="1"/>
        <v>0</v>
      </c>
      <c r="N38" s="17"/>
      <c r="O38" s="17">
        <v>360000</v>
      </c>
      <c r="P38" s="17"/>
      <c r="Q38" s="5"/>
      <c r="R38" s="83">
        <v>44702</v>
      </c>
    </row>
    <row r="39" spans="1:18" ht="30" customHeight="1">
      <c r="A39" s="4" t="s">
        <v>77</v>
      </c>
      <c r="B39" s="25"/>
      <c r="C39" s="8" t="s">
        <v>78</v>
      </c>
      <c r="D39" s="7">
        <v>4660000</v>
      </c>
      <c r="E39" s="7">
        <v>1365000</v>
      </c>
      <c r="F39" s="7">
        <v>975000</v>
      </c>
      <c r="G39" s="7">
        <v>195000</v>
      </c>
      <c r="H39" s="7">
        <v>420000</v>
      </c>
      <c r="I39" s="7"/>
      <c r="J39" s="6">
        <f t="shared" si="0"/>
        <v>7615000</v>
      </c>
      <c r="K39" s="5"/>
      <c r="L39" s="7">
        <v>7615000</v>
      </c>
      <c r="M39" s="77">
        <f t="shared" si="1"/>
        <v>0</v>
      </c>
      <c r="N39" s="17"/>
      <c r="O39" s="17"/>
      <c r="P39" s="17">
        <v>6933000</v>
      </c>
      <c r="Q39" s="5">
        <v>682000</v>
      </c>
      <c r="R39" t="s">
        <v>131</v>
      </c>
    </row>
    <row r="40" spans="1:18" ht="30" customHeight="1">
      <c r="A40" s="4" t="s">
        <v>79</v>
      </c>
      <c r="B40" s="25"/>
      <c r="C40" s="8" t="s">
        <v>80</v>
      </c>
      <c r="D40" s="7">
        <v>2700000</v>
      </c>
      <c r="E40" s="7">
        <v>630000</v>
      </c>
      <c r="F40" s="7">
        <v>450000</v>
      </c>
      <c r="G40" s="7">
        <v>90000</v>
      </c>
      <c r="H40" s="7">
        <v>200000</v>
      </c>
      <c r="I40" s="7"/>
      <c r="J40" s="6">
        <f t="shared" si="0"/>
        <v>4070000</v>
      </c>
      <c r="K40" s="5"/>
      <c r="L40" s="7">
        <v>4070000</v>
      </c>
      <c r="M40" s="77">
        <f t="shared" si="1"/>
        <v>0</v>
      </c>
      <c r="N40" s="17"/>
      <c r="O40" s="17"/>
      <c r="P40" s="17"/>
      <c r="Q40" s="5">
        <v>4070000</v>
      </c>
      <c r="R40" t="s">
        <v>132</v>
      </c>
    </row>
    <row r="41" spans="1:18" ht="30" customHeight="1">
      <c r="A41" s="4" t="s">
        <v>57</v>
      </c>
      <c r="B41" s="25"/>
      <c r="C41" s="8" t="s">
        <v>81</v>
      </c>
      <c r="D41" s="7">
        <v>820000</v>
      </c>
      <c r="E41" s="7">
        <v>231000</v>
      </c>
      <c r="F41" s="7">
        <v>165000</v>
      </c>
      <c r="G41" s="7">
        <v>33000</v>
      </c>
      <c r="H41" s="7">
        <v>240000</v>
      </c>
      <c r="I41" s="7"/>
      <c r="J41" s="6">
        <f t="shared" si="0"/>
        <v>1489000</v>
      </c>
      <c r="K41" s="5"/>
      <c r="L41" s="7">
        <v>1489000</v>
      </c>
      <c r="M41" s="77">
        <f t="shared" si="1"/>
        <v>0</v>
      </c>
      <c r="N41" s="17"/>
      <c r="O41" s="17"/>
      <c r="P41" s="17">
        <v>1489000</v>
      </c>
      <c r="Q41" s="5"/>
      <c r="R41" t="s">
        <v>206</v>
      </c>
    </row>
    <row r="42" spans="1:18" ht="30" customHeight="1">
      <c r="A42" s="4" t="s">
        <v>82</v>
      </c>
      <c r="B42" s="25"/>
      <c r="C42" s="8" t="s">
        <v>83</v>
      </c>
      <c r="D42" s="7">
        <v>180000</v>
      </c>
      <c r="E42" s="7">
        <v>435000</v>
      </c>
      <c r="F42" s="7">
        <v>335000</v>
      </c>
      <c r="G42" s="7">
        <v>67000</v>
      </c>
      <c r="H42" s="7">
        <v>160000</v>
      </c>
      <c r="I42" s="7"/>
      <c r="J42" s="6">
        <f t="shared" si="0"/>
        <v>1177000</v>
      </c>
      <c r="K42" s="5"/>
      <c r="L42" s="7">
        <v>1177000</v>
      </c>
      <c r="M42" s="77">
        <f t="shared" si="1"/>
        <v>0</v>
      </c>
      <c r="N42" s="17"/>
      <c r="O42" s="17"/>
      <c r="P42" s="17"/>
      <c r="Q42" s="5">
        <v>1177000</v>
      </c>
      <c r="R42" t="s">
        <v>133</v>
      </c>
    </row>
    <row r="43" spans="1:18" s="15" customFormat="1" ht="30" customHeight="1">
      <c r="A43" s="12" t="s">
        <v>42</v>
      </c>
      <c r="B43" s="25"/>
      <c r="C43" s="13"/>
      <c r="D43" s="14">
        <f t="shared" ref="D43:I43" si="4">SUM(D37:D42)</f>
        <v>10100000</v>
      </c>
      <c r="E43" s="14">
        <f t="shared" si="4"/>
        <v>2983000</v>
      </c>
      <c r="F43" s="14">
        <f t="shared" si="4"/>
        <v>2040000</v>
      </c>
      <c r="G43" s="14">
        <f t="shared" si="4"/>
        <v>431000</v>
      </c>
      <c r="H43" s="14">
        <f t="shared" si="4"/>
        <v>1220000</v>
      </c>
      <c r="I43" s="14">
        <f t="shared" si="4"/>
        <v>0</v>
      </c>
      <c r="J43" s="63">
        <f t="shared" si="0"/>
        <v>16774000</v>
      </c>
      <c r="K43" s="67"/>
      <c r="L43" s="68"/>
      <c r="M43" s="34">
        <v>0</v>
      </c>
      <c r="N43" s="34"/>
      <c r="O43" s="62"/>
      <c r="P43" s="60"/>
      <c r="Q43" s="57"/>
    </row>
    <row r="44" spans="1:18" ht="30" customHeight="1">
      <c r="A44" s="4" t="s">
        <v>91</v>
      </c>
      <c r="B44" s="4"/>
      <c r="C44" s="8" t="s">
        <v>92</v>
      </c>
      <c r="D44" s="7">
        <v>2010000</v>
      </c>
      <c r="E44" s="7"/>
      <c r="F44" s="7"/>
      <c r="G44" s="7"/>
      <c r="H44" s="7"/>
      <c r="I44" s="7">
        <v>0</v>
      </c>
      <c r="J44" s="6">
        <f t="shared" si="0"/>
        <v>2010000</v>
      </c>
      <c r="K44" s="5"/>
      <c r="L44" s="7">
        <v>2010000</v>
      </c>
      <c r="M44" s="77">
        <f t="shared" si="1"/>
        <v>0</v>
      </c>
      <c r="N44" s="17"/>
      <c r="O44" s="17">
        <v>2010000</v>
      </c>
      <c r="P44" s="17"/>
      <c r="Q44" s="5"/>
      <c r="R44" t="s">
        <v>134</v>
      </c>
    </row>
    <row r="45" spans="1:18" ht="30" customHeight="1">
      <c r="A45" s="4" t="s">
        <v>65</v>
      </c>
      <c r="B45" s="4"/>
      <c r="C45" s="8" t="s">
        <v>93</v>
      </c>
      <c r="D45" s="7">
        <v>200000</v>
      </c>
      <c r="E45" s="7"/>
      <c r="F45" s="7"/>
      <c r="G45" s="7"/>
      <c r="H45" s="7"/>
      <c r="I45" s="7"/>
      <c r="J45" s="6">
        <f t="shared" si="0"/>
        <v>200000</v>
      </c>
      <c r="K45" s="5"/>
      <c r="L45" s="7">
        <v>200000</v>
      </c>
      <c r="M45" s="77">
        <f t="shared" si="1"/>
        <v>0</v>
      </c>
      <c r="N45" s="17"/>
      <c r="O45" s="17"/>
      <c r="P45" s="17"/>
      <c r="Q45" s="5">
        <v>200000</v>
      </c>
      <c r="R45" t="s">
        <v>207</v>
      </c>
    </row>
    <row r="46" spans="1:18" ht="30" customHeight="1">
      <c r="A46" s="4" t="s">
        <v>82</v>
      </c>
      <c r="B46" s="4"/>
      <c r="C46" s="8" t="s">
        <v>93</v>
      </c>
      <c r="D46" s="7">
        <v>4900000</v>
      </c>
      <c r="E46" s="7">
        <v>1365000</v>
      </c>
      <c r="F46" s="7">
        <v>1050000</v>
      </c>
      <c r="G46" s="7">
        <v>210000</v>
      </c>
      <c r="H46" s="7">
        <v>460000</v>
      </c>
      <c r="I46" s="7"/>
      <c r="J46" s="6">
        <f t="shared" si="0"/>
        <v>7985000</v>
      </c>
      <c r="K46" s="5"/>
      <c r="L46" s="7">
        <v>7985000</v>
      </c>
      <c r="M46" s="77">
        <f t="shared" si="1"/>
        <v>0</v>
      </c>
      <c r="N46" s="17"/>
      <c r="O46" s="17"/>
      <c r="P46" s="17"/>
      <c r="Q46" s="5">
        <v>7985000</v>
      </c>
      <c r="R46" t="s">
        <v>208</v>
      </c>
    </row>
    <row r="47" spans="1:18" ht="30" customHeight="1">
      <c r="A47" s="4" t="s">
        <v>65</v>
      </c>
      <c r="B47" s="4"/>
      <c r="C47" s="8" t="s">
        <v>94</v>
      </c>
      <c r="D47" s="7">
        <v>550000</v>
      </c>
      <c r="E47" s="7"/>
      <c r="F47" s="7"/>
      <c r="G47" s="7"/>
      <c r="H47" s="7"/>
      <c r="I47" s="7"/>
      <c r="J47" s="6">
        <f t="shared" si="0"/>
        <v>550000</v>
      </c>
      <c r="K47" s="5"/>
      <c r="L47" s="7">
        <v>550000</v>
      </c>
      <c r="M47" s="77">
        <f t="shared" si="1"/>
        <v>0</v>
      </c>
      <c r="N47" s="17"/>
      <c r="O47" s="17"/>
      <c r="P47" s="17"/>
      <c r="Q47" s="5">
        <v>550000</v>
      </c>
      <c r="R47" t="s">
        <v>209</v>
      </c>
    </row>
    <row r="48" spans="1:18" ht="30" customHeight="1">
      <c r="A48" s="4" t="s">
        <v>95</v>
      </c>
      <c r="B48" s="4"/>
      <c r="C48" s="8" t="s">
        <v>96</v>
      </c>
      <c r="D48" s="7">
        <v>245000</v>
      </c>
      <c r="E48" s="7"/>
      <c r="F48" s="7">
        <v>175000</v>
      </c>
      <c r="G48" s="7">
        <v>35000</v>
      </c>
      <c r="H48" s="7">
        <v>100000</v>
      </c>
      <c r="I48" s="7"/>
      <c r="J48" s="6">
        <f t="shared" si="0"/>
        <v>555000</v>
      </c>
      <c r="K48" s="5"/>
      <c r="L48" s="7">
        <v>555000</v>
      </c>
      <c r="M48" s="77">
        <f t="shared" si="1"/>
        <v>0</v>
      </c>
      <c r="N48" s="17"/>
      <c r="O48" s="17"/>
      <c r="P48" s="17"/>
      <c r="Q48" s="5">
        <v>555000</v>
      </c>
      <c r="R48" t="s">
        <v>135</v>
      </c>
    </row>
    <row r="49" spans="1:18" ht="30" customHeight="1">
      <c r="A49" s="4" t="s">
        <v>97</v>
      </c>
      <c r="B49" s="4"/>
      <c r="C49" s="8" t="s">
        <v>98</v>
      </c>
      <c r="D49" s="7">
        <v>4400000</v>
      </c>
      <c r="E49" s="7">
        <v>715000</v>
      </c>
      <c r="F49" s="7">
        <v>440000</v>
      </c>
      <c r="G49" s="7">
        <v>110000</v>
      </c>
      <c r="H49" s="7">
        <v>160000</v>
      </c>
      <c r="I49" s="7"/>
      <c r="J49" s="6">
        <f t="shared" si="0"/>
        <v>5825000</v>
      </c>
      <c r="K49" s="5">
        <v>5202000</v>
      </c>
      <c r="L49" s="7">
        <v>623000</v>
      </c>
      <c r="M49" s="77">
        <f t="shared" si="1"/>
        <v>0</v>
      </c>
      <c r="N49" s="17"/>
      <c r="O49" s="17">
        <v>623000</v>
      </c>
      <c r="P49" s="17"/>
      <c r="Q49" s="5">
        <v>5202000</v>
      </c>
      <c r="R49" t="s">
        <v>136</v>
      </c>
    </row>
    <row r="50" spans="1:18" ht="30" customHeight="1">
      <c r="A50" s="4" t="s">
        <v>99</v>
      </c>
      <c r="B50" s="4"/>
      <c r="C50" s="8" t="s">
        <v>100</v>
      </c>
      <c r="D50" s="7">
        <v>1960000</v>
      </c>
      <c r="E50" s="7">
        <v>672000</v>
      </c>
      <c r="F50" s="7">
        <v>480000</v>
      </c>
      <c r="G50" s="7">
        <v>96000</v>
      </c>
      <c r="H50" s="7">
        <v>300000</v>
      </c>
      <c r="I50" s="7"/>
      <c r="J50" s="6">
        <f t="shared" si="0"/>
        <v>3508000</v>
      </c>
      <c r="K50" s="5"/>
      <c r="L50" s="7">
        <v>3508000</v>
      </c>
      <c r="M50" s="77">
        <f t="shared" si="1"/>
        <v>0</v>
      </c>
      <c r="N50" s="17"/>
      <c r="O50" s="17"/>
      <c r="P50" s="17">
        <v>3508000</v>
      </c>
      <c r="Q50" s="5"/>
      <c r="R50" t="s">
        <v>210</v>
      </c>
    </row>
    <row r="51" spans="1:18" ht="30" customHeight="1">
      <c r="A51" s="4" t="s">
        <v>137</v>
      </c>
      <c r="B51" s="4"/>
      <c r="C51" s="8" t="s">
        <v>138</v>
      </c>
      <c r="D51" s="7">
        <v>120000</v>
      </c>
      <c r="E51" s="7"/>
      <c r="F51" s="7"/>
      <c r="G51" s="7"/>
      <c r="H51" s="7"/>
      <c r="I51" s="7"/>
      <c r="J51" s="6">
        <f t="shared" ref="J51:J123" si="5">D51+E51+F51+G51+H51+I51</f>
        <v>120000</v>
      </c>
      <c r="K51" s="5"/>
      <c r="L51" s="7">
        <v>120000</v>
      </c>
      <c r="M51" s="77">
        <f t="shared" ref="M51:M123" si="6">J51-K51-L51</f>
        <v>0</v>
      </c>
      <c r="N51" s="17"/>
      <c r="O51" s="17"/>
      <c r="P51" s="17"/>
      <c r="Q51" s="5">
        <v>120000</v>
      </c>
      <c r="R51" t="s">
        <v>211</v>
      </c>
    </row>
    <row r="52" spans="1:18" ht="30" customHeight="1">
      <c r="A52" s="4"/>
      <c r="B52" s="4"/>
      <c r="C52" s="8"/>
      <c r="D52" s="7"/>
      <c r="E52" s="7"/>
      <c r="F52" s="7"/>
      <c r="G52" s="7"/>
      <c r="H52" s="7"/>
      <c r="I52" s="7"/>
      <c r="J52" s="6">
        <f t="shared" si="5"/>
        <v>0</v>
      </c>
      <c r="K52" s="5"/>
      <c r="L52" s="7"/>
      <c r="M52" s="77">
        <f t="shared" si="6"/>
        <v>0</v>
      </c>
      <c r="N52" s="17"/>
      <c r="O52" s="17"/>
      <c r="P52" s="17"/>
      <c r="Q52" s="5"/>
    </row>
    <row r="53" spans="1:18" s="15" customFormat="1" ht="30" customHeight="1">
      <c r="A53" s="12" t="s">
        <v>43</v>
      </c>
      <c r="B53" s="12"/>
      <c r="C53" s="13"/>
      <c r="D53" s="14">
        <f t="shared" ref="D53:I53" si="7">SUM(D44:D52)</f>
        <v>14385000</v>
      </c>
      <c r="E53" s="14">
        <f t="shared" si="7"/>
        <v>2752000</v>
      </c>
      <c r="F53" s="14">
        <f t="shared" si="7"/>
        <v>2145000</v>
      </c>
      <c r="G53" s="14">
        <f t="shared" si="7"/>
        <v>451000</v>
      </c>
      <c r="H53" s="14">
        <f t="shared" si="7"/>
        <v>1020000</v>
      </c>
      <c r="I53" s="14">
        <f t="shared" si="7"/>
        <v>0</v>
      </c>
      <c r="J53" s="63">
        <f t="shared" si="5"/>
        <v>20753000</v>
      </c>
      <c r="K53" s="67"/>
      <c r="L53" s="68"/>
      <c r="M53" s="34"/>
      <c r="N53" s="34"/>
      <c r="O53" s="62"/>
      <c r="P53" s="62"/>
      <c r="Q53" s="62"/>
    </row>
    <row r="54" spans="1:18" ht="30" customHeight="1">
      <c r="A54" s="16" t="s">
        <v>139</v>
      </c>
      <c r="B54" s="16"/>
      <c r="C54" s="8" t="s">
        <v>140</v>
      </c>
      <c r="D54" s="7">
        <v>3540000</v>
      </c>
      <c r="E54" s="7">
        <v>650000</v>
      </c>
      <c r="F54" s="7">
        <v>400000</v>
      </c>
      <c r="G54" s="7">
        <v>100000</v>
      </c>
      <c r="H54" s="7">
        <v>160000</v>
      </c>
      <c r="I54" s="7"/>
      <c r="J54" s="6">
        <f t="shared" si="5"/>
        <v>4850000</v>
      </c>
      <c r="K54" s="5">
        <v>4452000</v>
      </c>
      <c r="L54" s="7">
        <v>398000</v>
      </c>
      <c r="M54" s="77">
        <f t="shared" si="6"/>
        <v>0</v>
      </c>
      <c r="N54" s="17"/>
      <c r="O54" s="17">
        <v>398000</v>
      </c>
      <c r="P54" s="17"/>
      <c r="Q54" s="5">
        <v>4452000</v>
      </c>
      <c r="R54" t="s">
        <v>212</v>
      </c>
    </row>
    <row r="55" spans="1:18" ht="30" customHeight="1">
      <c r="A55" s="4" t="s">
        <v>65</v>
      </c>
      <c r="B55" s="4"/>
      <c r="C55" s="8" t="s">
        <v>141</v>
      </c>
      <c r="D55" s="7">
        <v>2620000</v>
      </c>
      <c r="E55" s="7">
        <v>784000</v>
      </c>
      <c r="F55" s="7">
        <v>280000</v>
      </c>
      <c r="G55" s="7">
        <v>109000</v>
      </c>
      <c r="H55" s="7">
        <v>320000</v>
      </c>
      <c r="I55" s="7"/>
      <c r="J55" s="6">
        <f t="shared" si="5"/>
        <v>4113000</v>
      </c>
      <c r="K55" s="5"/>
      <c r="L55" s="7">
        <v>4113000</v>
      </c>
      <c r="M55" s="77">
        <f t="shared" si="6"/>
        <v>0</v>
      </c>
      <c r="N55" s="17"/>
      <c r="O55" s="17"/>
      <c r="P55" s="17"/>
      <c r="Q55" s="5">
        <v>4113000</v>
      </c>
      <c r="R55" t="s">
        <v>142</v>
      </c>
    </row>
    <row r="56" spans="1:18" ht="30" customHeight="1">
      <c r="A56" s="4" t="s">
        <v>143</v>
      </c>
      <c r="B56" s="4"/>
      <c r="C56" s="8" t="s">
        <v>144</v>
      </c>
      <c r="D56" s="7">
        <v>510000</v>
      </c>
      <c r="E56" s="7"/>
      <c r="F56" s="7"/>
      <c r="G56" s="7"/>
      <c r="H56" s="7"/>
      <c r="I56" s="7"/>
      <c r="J56" s="6">
        <f t="shared" si="5"/>
        <v>510000</v>
      </c>
      <c r="K56" s="5"/>
      <c r="L56" s="7">
        <v>510000</v>
      </c>
      <c r="M56" s="77">
        <f t="shared" si="6"/>
        <v>0</v>
      </c>
      <c r="N56" s="17"/>
      <c r="O56" s="17">
        <v>510000</v>
      </c>
      <c r="P56" s="17"/>
      <c r="Q56" s="5"/>
      <c r="R56" t="s">
        <v>264</v>
      </c>
    </row>
    <row r="57" spans="1:18" ht="30" customHeight="1">
      <c r="A57" s="4" t="s">
        <v>57</v>
      </c>
      <c r="B57" s="4"/>
      <c r="C57" s="8" t="s">
        <v>145</v>
      </c>
      <c r="D57" s="7">
        <v>3140000</v>
      </c>
      <c r="E57" s="7"/>
      <c r="F57" s="7">
        <v>350000</v>
      </c>
      <c r="G57" s="7">
        <v>131000</v>
      </c>
      <c r="H57" s="7">
        <v>400000</v>
      </c>
      <c r="I57" s="7"/>
      <c r="J57" s="6">
        <f t="shared" si="5"/>
        <v>4021000</v>
      </c>
      <c r="K57" s="5"/>
      <c r="L57" s="7">
        <v>4021000</v>
      </c>
      <c r="M57" s="77">
        <f t="shared" si="6"/>
        <v>0</v>
      </c>
      <c r="N57" s="17"/>
      <c r="O57" s="17"/>
      <c r="P57" s="17">
        <v>4021000</v>
      </c>
      <c r="Q57" s="5"/>
      <c r="R57" t="s">
        <v>213</v>
      </c>
    </row>
    <row r="58" spans="1:18" ht="30" customHeight="1">
      <c r="A58" s="4" t="s">
        <v>146</v>
      </c>
      <c r="B58" s="4"/>
      <c r="C58" s="8" t="s">
        <v>147</v>
      </c>
      <c r="D58" s="7">
        <v>600000</v>
      </c>
      <c r="E58" s="7"/>
      <c r="F58" s="7"/>
      <c r="G58" s="7"/>
      <c r="H58" s="7"/>
      <c r="I58" s="7"/>
      <c r="J58" s="6">
        <f t="shared" si="5"/>
        <v>600000</v>
      </c>
      <c r="K58" s="5"/>
      <c r="L58" s="7">
        <v>600000</v>
      </c>
      <c r="M58" s="77">
        <f t="shared" si="6"/>
        <v>0</v>
      </c>
      <c r="N58" s="17"/>
      <c r="O58" s="17"/>
      <c r="P58" s="17">
        <v>600000</v>
      </c>
      <c r="Q58" s="5"/>
      <c r="R58" t="s">
        <v>214</v>
      </c>
    </row>
    <row r="59" spans="1:18" ht="30" customHeight="1">
      <c r="A59" s="4" t="s">
        <v>148</v>
      </c>
      <c r="B59" s="4"/>
      <c r="C59" s="8" t="s">
        <v>149</v>
      </c>
      <c r="D59" s="7">
        <v>120000</v>
      </c>
      <c r="E59" s="7"/>
      <c r="F59" s="7"/>
      <c r="G59" s="7"/>
      <c r="H59" s="7"/>
      <c r="I59" s="7"/>
      <c r="J59" s="6">
        <f t="shared" si="5"/>
        <v>120000</v>
      </c>
      <c r="K59" s="5"/>
      <c r="L59" s="7">
        <v>120000</v>
      </c>
      <c r="M59" s="77">
        <f t="shared" si="6"/>
        <v>0</v>
      </c>
      <c r="N59" s="17"/>
      <c r="O59" s="17"/>
      <c r="P59" s="17">
        <v>120000</v>
      </c>
      <c r="Q59" s="5"/>
      <c r="R59" t="s">
        <v>215</v>
      </c>
    </row>
    <row r="60" spans="1:18" ht="30" customHeight="1">
      <c r="A60" s="4" t="s">
        <v>150</v>
      </c>
      <c r="B60" s="4"/>
      <c r="C60" s="8" t="s">
        <v>151</v>
      </c>
      <c r="D60" s="7">
        <v>3740000</v>
      </c>
      <c r="E60" s="7"/>
      <c r="F60" s="7"/>
      <c r="G60" s="7"/>
      <c r="H60" s="7"/>
      <c r="I60" s="7"/>
      <c r="J60" s="6">
        <f t="shared" si="5"/>
        <v>3740000</v>
      </c>
      <c r="K60" s="5">
        <v>2894000</v>
      </c>
      <c r="L60" s="7">
        <v>846000</v>
      </c>
      <c r="M60" s="77">
        <f t="shared" si="6"/>
        <v>0</v>
      </c>
      <c r="N60" s="17"/>
      <c r="O60" s="17">
        <v>3740000</v>
      </c>
      <c r="P60" s="17"/>
      <c r="Q60" s="5"/>
      <c r="R60" t="s">
        <v>152</v>
      </c>
    </row>
    <row r="61" spans="1:18" s="15" customFormat="1" ht="30" customHeight="1">
      <c r="A61" s="12" t="s">
        <v>44</v>
      </c>
      <c r="B61" s="12"/>
      <c r="C61" s="13"/>
      <c r="D61" s="14"/>
      <c r="E61" s="14"/>
      <c r="F61" s="14"/>
      <c r="G61" s="14"/>
      <c r="H61" s="14"/>
      <c r="I61" s="14"/>
      <c r="J61" s="63">
        <f>SUM(J54:J60)</f>
        <v>17954000</v>
      </c>
      <c r="K61" s="67"/>
      <c r="L61" s="68"/>
      <c r="M61" s="34">
        <f>SUM(M54:M60)</f>
        <v>0</v>
      </c>
      <c r="N61" s="17"/>
      <c r="O61" s="61"/>
      <c r="P61" s="61"/>
      <c r="Q61" s="59"/>
    </row>
    <row r="62" spans="1:18" ht="30" customHeight="1">
      <c r="A62" s="84" t="s">
        <v>146</v>
      </c>
      <c r="B62" s="4"/>
      <c r="C62" s="8" t="s">
        <v>153</v>
      </c>
      <c r="D62" s="7">
        <v>5325000</v>
      </c>
      <c r="E62" s="7"/>
      <c r="F62" s="7"/>
      <c r="G62" s="7"/>
      <c r="H62" s="7"/>
      <c r="I62" s="7"/>
      <c r="J62" s="6">
        <f t="shared" si="5"/>
        <v>5325000</v>
      </c>
      <c r="K62" s="5"/>
      <c r="L62" s="7">
        <v>5325000</v>
      </c>
      <c r="M62" s="77">
        <f t="shared" si="6"/>
        <v>0</v>
      </c>
      <c r="N62" s="17"/>
      <c r="O62" s="17">
        <v>5325000</v>
      </c>
      <c r="P62" s="17"/>
      <c r="Q62" s="5"/>
      <c r="R62" t="s">
        <v>154</v>
      </c>
    </row>
    <row r="63" spans="1:18" ht="30" customHeight="1">
      <c r="A63" s="84" t="s">
        <v>155</v>
      </c>
      <c r="B63" s="4"/>
      <c r="C63" s="8" t="s">
        <v>156</v>
      </c>
      <c r="D63" s="7">
        <v>10028000</v>
      </c>
      <c r="E63" s="7">
        <v>2541000</v>
      </c>
      <c r="F63" s="7">
        <v>1815000</v>
      </c>
      <c r="G63" s="7">
        <v>363000</v>
      </c>
      <c r="H63" s="7">
        <v>800000</v>
      </c>
      <c r="I63" s="7"/>
      <c r="J63" s="6">
        <f t="shared" si="5"/>
        <v>15547000</v>
      </c>
      <c r="K63" s="5"/>
      <c r="L63" s="7">
        <v>15547000</v>
      </c>
      <c r="M63" s="77">
        <f t="shared" si="6"/>
        <v>0</v>
      </c>
      <c r="N63" s="17"/>
      <c r="O63" s="17"/>
      <c r="P63" s="17">
        <v>15547000</v>
      </c>
      <c r="Q63" s="5"/>
      <c r="R63" t="s">
        <v>157</v>
      </c>
    </row>
    <row r="64" spans="1:18" ht="30" customHeight="1">
      <c r="A64" s="84" t="s">
        <v>159</v>
      </c>
      <c r="B64" s="4" t="s">
        <v>158</v>
      </c>
      <c r="C64" s="8" t="s">
        <v>160</v>
      </c>
      <c r="D64" s="7"/>
      <c r="E64" s="7"/>
      <c r="F64" s="7"/>
      <c r="G64" s="7"/>
      <c r="H64" s="7"/>
      <c r="I64" s="7"/>
      <c r="J64" s="6">
        <v>7018000</v>
      </c>
      <c r="K64" s="5">
        <v>7018000</v>
      </c>
      <c r="L64" s="7"/>
      <c r="M64" s="77">
        <f t="shared" si="6"/>
        <v>0</v>
      </c>
      <c r="N64" s="17"/>
      <c r="O64" s="17"/>
      <c r="P64" s="17">
        <v>7018000</v>
      </c>
      <c r="Q64" s="5"/>
      <c r="R64" t="s">
        <v>174</v>
      </c>
    </row>
    <row r="65" spans="1:18" ht="30" customHeight="1">
      <c r="A65" s="84" t="s">
        <v>161</v>
      </c>
      <c r="B65" s="4" t="s">
        <v>162</v>
      </c>
      <c r="C65" s="8" t="s">
        <v>163</v>
      </c>
      <c r="D65" s="7"/>
      <c r="E65" s="7"/>
      <c r="F65" s="7"/>
      <c r="G65" s="7"/>
      <c r="H65" s="7"/>
      <c r="I65" s="7"/>
      <c r="J65" s="6">
        <v>5944000</v>
      </c>
      <c r="K65" s="5">
        <v>5944000</v>
      </c>
      <c r="L65" s="7"/>
      <c r="M65" s="77">
        <f t="shared" si="6"/>
        <v>0</v>
      </c>
      <c r="N65" s="17"/>
      <c r="O65" s="17"/>
      <c r="P65" s="17">
        <v>5944000</v>
      </c>
      <c r="Q65" s="5"/>
      <c r="R65" t="s">
        <v>175</v>
      </c>
    </row>
    <row r="66" spans="1:18" ht="30" customHeight="1">
      <c r="A66" s="84" t="s">
        <v>155</v>
      </c>
      <c r="B66" s="4"/>
      <c r="C66" s="8" t="s">
        <v>163</v>
      </c>
      <c r="D66" s="7">
        <v>8832000</v>
      </c>
      <c r="E66" s="7">
        <v>2240000</v>
      </c>
      <c r="F66" s="7">
        <v>1600000</v>
      </c>
      <c r="G66" s="7">
        <v>320000</v>
      </c>
      <c r="H66" s="7">
        <v>800000</v>
      </c>
      <c r="I66" s="7"/>
      <c r="J66" s="6">
        <f t="shared" si="5"/>
        <v>13792000</v>
      </c>
      <c r="K66" s="5"/>
      <c r="L66" s="7">
        <v>13792000</v>
      </c>
      <c r="M66" s="77">
        <f t="shared" si="6"/>
        <v>0</v>
      </c>
      <c r="N66" s="17"/>
      <c r="O66" s="17"/>
      <c r="P66" s="17"/>
      <c r="Q66" s="5"/>
    </row>
    <row r="67" spans="1:18" ht="30" customHeight="1">
      <c r="A67" s="84" t="s">
        <v>164</v>
      </c>
      <c r="B67" s="4"/>
      <c r="C67" s="8" t="s">
        <v>165</v>
      </c>
      <c r="D67" s="7">
        <v>5016000</v>
      </c>
      <c r="E67" s="7">
        <v>1197000</v>
      </c>
      <c r="F67" s="7">
        <v>855000</v>
      </c>
      <c r="G67" s="7">
        <v>171000</v>
      </c>
      <c r="H67" s="7">
        <v>600000</v>
      </c>
      <c r="I67" s="7"/>
      <c r="J67" s="6">
        <f t="shared" si="5"/>
        <v>7839000</v>
      </c>
      <c r="K67" s="5">
        <v>7839000</v>
      </c>
      <c r="L67" s="7"/>
      <c r="M67" s="77">
        <f t="shared" si="6"/>
        <v>0</v>
      </c>
      <c r="N67" s="17"/>
      <c r="O67" s="17"/>
      <c r="P67" s="17"/>
      <c r="Q67" s="5">
        <v>7839000</v>
      </c>
    </row>
    <row r="68" spans="1:18" s="22" customFormat="1" ht="30" customHeight="1">
      <c r="A68" s="84" t="s">
        <v>168</v>
      </c>
      <c r="B68" s="16"/>
      <c r="C68" s="18" t="s">
        <v>166</v>
      </c>
      <c r="D68" s="19">
        <v>3799000</v>
      </c>
      <c r="E68" s="19">
        <v>969000</v>
      </c>
      <c r="F68" s="19">
        <v>612000</v>
      </c>
      <c r="G68" s="19">
        <v>99000</v>
      </c>
      <c r="H68" s="19">
        <v>360000</v>
      </c>
      <c r="I68" s="19"/>
      <c r="J68" s="6">
        <f t="shared" si="5"/>
        <v>5839000</v>
      </c>
      <c r="K68" s="21">
        <v>5839000</v>
      </c>
      <c r="L68" s="19"/>
      <c r="M68" s="77">
        <f t="shared" si="6"/>
        <v>0</v>
      </c>
      <c r="N68" s="17"/>
      <c r="O68" s="17"/>
      <c r="P68" s="17"/>
      <c r="Q68" s="21">
        <v>5839000</v>
      </c>
      <c r="R68" s="22" t="s">
        <v>167</v>
      </c>
    </row>
    <row r="69" spans="1:18" s="22" customFormat="1" ht="30" customHeight="1">
      <c r="A69" s="84" t="s">
        <v>72</v>
      </c>
      <c r="B69" s="16"/>
      <c r="C69" s="18" t="s">
        <v>153</v>
      </c>
      <c r="D69" s="19">
        <v>5325000</v>
      </c>
      <c r="E69" s="19"/>
      <c r="F69" s="19"/>
      <c r="G69" s="19"/>
      <c r="H69" s="19"/>
      <c r="I69" s="19"/>
      <c r="J69" s="6">
        <f t="shared" si="5"/>
        <v>5325000</v>
      </c>
      <c r="K69" s="21"/>
      <c r="L69" s="19">
        <v>5325000</v>
      </c>
      <c r="M69" s="77">
        <f t="shared" si="6"/>
        <v>0</v>
      </c>
      <c r="N69" s="17"/>
      <c r="O69" s="17">
        <v>5325000</v>
      </c>
      <c r="P69" s="17"/>
      <c r="Q69" s="21"/>
      <c r="R69" s="22" t="s">
        <v>265</v>
      </c>
    </row>
    <row r="70" spans="1:18" s="22" customFormat="1" ht="30" customHeight="1">
      <c r="A70" s="84" t="s">
        <v>169</v>
      </c>
      <c r="B70" s="16"/>
      <c r="C70" s="18" t="s">
        <v>166</v>
      </c>
      <c r="D70" s="19">
        <v>1628000</v>
      </c>
      <c r="E70" s="19">
        <v>462000</v>
      </c>
      <c r="F70" s="19">
        <v>330000</v>
      </c>
      <c r="G70" s="19">
        <v>66000</v>
      </c>
      <c r="H70" s="19">
        <v>300000</v>
      </c>
      <c r="I70" s="19"/>
      <c r="J70" s="6">
        <f t="shared" si="5"/>
        <v>2786000</v>
      </c>
      <c r="K70" s="21"/>
      <c r="L70" s="19">
        <v>2786000</v>
      </c>
      <c r="M70" s="77">
        <f t="shared" si="6"/>
        <v>0</v>
      </c>
      <c r="N70" s="17"/>
      <c r="O70" s="17"/>
      <c r="P70" s="17"/>
      <c r="Q70" s="21">
        <v>2786000</v>
      </c>
      <c r="R70" s="22" t="s">
        <v>216</v>
      </c>
    </row>
    <row r="71" spans="1:18" s="22" customFormat="1" ht="30" customHeight="1">
      <c r="A71" s="84" t="s">
        <v>170</v>
      </c>
      <c r="B71" s="16"/>
      <c r="C71" s="18" t="s">
        <v>171</v>
      </c>
      <c r="D71" s="19">
        <v>5522000</v>
      </c>
      <c r="E71" s="19">
        <v>1323000</v>
      </c>
      <c r="F71" s="19">
        <v>945000</v>
      </c>
      <c r="G71" s="19">
        <v>189000</v>
      </c>
      <c r="H71" s="19">
        <v>600000</v>
      </c>
      <c r="I71" s="19"/>
      <c r="J71" s="6">
        <f t="shared" si="5"/>
        <v>8579000</v>
      </c>
      <c r="K71" s="21"/>
      <c r="L71" s="19">
        <v>8579000</v>
      </c>
      <c r="M71" s="77">
        <f t="shared" si="6"/>
        <v>0</v>
      </c>
      <c r="N71" s="17"/>
      <c r="O71" s="17"/>
      <c r="P71" s="17"/>
      <c r="Q71" s="21">
        <v>8579000</v>
      </c>
      <c r="R71" s="22" t="s">
        <v>216</v>
      </c>
    </row>
    <row r="72" spans="1:18" s="15" customFormat="1" ht="30" customHeight="1">
      <c r="A72" s="12" t="s">
        <v>45</v>
      </c>
      <c r="B72" s="12"/>
      <c r="C72" s="13"/>
      <c r="D72" s="14"/>
      <c r="E72" s="14"/>
      <c r="F72" s="14"/>
      <c r="G72" s="14"/>
      <c r="H72" s="14"/>
      <c r="I72" s="14"/>
      <c r="J72" s="63">
        <f>SUM(J64:J71)</f>
        <v>57122000</v>
      </c>
      <c r="K72" s="67"/>
      <c r="L72" s="68"/>
      <c r="M72" s="60">
        <f>SUM(M62:M71)</f>
        <v>0</v>
      </c>
      <c r="N72" s="65"/>
      <c r="O72" s="66"/>
      <c r="P72" s="66"/>
      <c r="Q72" s="66"/>
    </row>
    <row r="73" spans="1:18" s="22" customFormat="1" ht="30" customHeight="1">
      <c r="A73" s="84" t="s">
        <v>155</v>
      </c>
      <c r="B73" s="16"/>
      <c r="C73" s="18" t="s">
        <v>172</v>
      </c>
      <c r="D73" s="19">
        <v>2208000</v>
      </c>
      <c r="E73" s="19">
        <v>504000</v>
      </c>
      <c r="F73" s="19">
        <v>360000</v>
      </c>
      <c r="G73" s="19">
        <v>72000</v>
      </c>
      <c r="H73" s="19">
        <v>240000</v>
      </c>
      <c r="I73" s="19"/>
      <c r="J73" s="6">
        <f t="shared" si="5"/>
        <v>3384000</v>
      </c>
      <c r="K73" s="21"/>
      <c r="L73" s="19">
        <v>3384000</v>
      </c>
      <c r="M73" s="77">
        <f t="shared" si="6"/>
        <v>0</v>
      </c>
      <c r="N73" s="17"/>
      <c r="O73" s="17"/>
      <c r="P73" s="17">
        <v>3384000</v>
      </c>
      <c r="Q73" s="21"/>
      <c r="R73" s="22" t="s">
        <v>217</v>
      </c>
    </row>
    <row r="74" spans="1:18" s="22" customFormat="1" ht="30" customHeight="1">
      <c r="A74" s="84" t="s">
        <v>155</v>
      </c>
      <c r="B74" s="16"/>
      <c r="C74" s="18" t="s">
        <v>173</v>
      </c>
      <c r="D74" s="19">
        <v>3910000</v>
      </c>
      <c r="E74" s="19">
        <v>952000</v>
      </c>
      <c r="F74" s="19">
        <v>680000</v>
      </c>
      <c r="G74" s="19">
        <v>136000</v>
      </c>
      <c r="H74" s="19">
        <v>320000</v>
      </c>
      <c r="I74" s="19"/>
      <c r="J74" s="6">
        <f t="shared" si="5"/>
        <v>5998000</v>
      </c>
      <c r="K74" s="21"/>
      <c r="L74" s="19">
        <v>5998000</v>
      </c>
      <c r="M74" s="77">
        <f t="shared" si="6"/>
        <v>0</v>
      </c>
      <c r="N74" s="17"/>
      <c r="O74" s="17"/>
      <c r="P74" s="17">
        <v>5998000</v>
      </c>
      <c r="Q74" s="21"/>
      <c r="R74" s="22" t="s">
        <v>218</v>
      </c>
    </row>
    <row r="75" spans="1:18" s="22" customFormat="1" ht="30" customHeight="1">
      <c r="A75" s="84" t="s">
        <v>176</v>
      </c>
      <c r="B75" s="16"/>
      <c r="C75" s="18" t="s">
        <v>177</v>
      </c>
      <c r="D75" s="19">
        <v>1680000</v>
      </c>
      <c r="E75" s="19">
        <v>504000</v>
      </c>
      <c r="F75" s="19">
        <v>450000</v>
      </c>
      <c r="G75" s="19">
        <v>0</v>
      </c>
      <c r="H75" s="19">
        <v>0</v>
      </c>
      <c r="I75" s="19">
        <v>0</v>
      </c>
      <c r="J75" s="6">
        <v>2634000</v>
      </c>
      <c r="K75" s="21"/>
      <c r="L75" s="19">
        <v>2634000</v>
      </c>
      <c r="M75" s="77">
        <f t="shared" si="6"/>
        <v>0</v>
      </c>
      <c r="N75" s="17"/>
      <c r="O75" s="17"/>
      <c r="P75" s="17"/>
      <c r="Q75" s="21">
        <v>2634000</v>
      </c>
      <c r="R75" s="22" t="s">
        <v>219</v>
      </c>
    </row>
    <row r="76" spans="1:18" s="22" customFormat="1" ht="30" customHeight="1">
      <c r="A76" s="84" t="s">
        <v>178</v>
      </c>
      <c r="B76" s="16"/>
      <c r="C76" s="18" t="s">
        <v>177</v>
      </c>
      <c r="D76" s="19">
        <v>0</v>
      </c>
      <c r="E76" s="19">
        <v>0</v>
      </c>
      <c r="F76" s="19">
        <v>150000</v>
      </c>
      <c r="G76" s="19">
        <v>120000</v>
      </c>
      <c r="H76" s="19">
        <v>480000</v>
      </c>
      <c r="I76" s="19"/>
      <c r="J76" s="6">
        <v>750000</v>
      </c>
      <c r="K76" s="21"/>
      <c r="L76" s="19"/>
      <c r="M76" s="77">
        <f t="shared" si="6"/>
        <v>750000</v>
      </c>
      <c r="N76" s="17"/>
      <c r="O76" s="17"/>
      <c r="P76" s="17"/>
      <c r="Q76" s="21"/>
    </row>
    <row r="77" spans="1:18" s="22" customFormat="1" ht="30" customHeight="1">
      <c r="A77" s="84" t="s">
        <v>179</v>
      </c>
      <c r="B77" s="16"/>
      <c r="C77" s="18" t="s">
        <v>180</v>
      </c>
      <c r="D77" s="19">
        <v>4080000</v>
      </c>
      <c r="E77" s="19">
        <v>1190000</v>
      </c>
      <c r="F77" s="19">
        <v>800000</v>
      </c>
      <c r="G77" s="19">
        <v>160000</v>
      </c>
      <c r="H77" s="19">
        <v>500000</v>
      </c>
      <c r="I77" s="19"/>
      <c r="J77" s="6">
        <v>6730000</v>
      </c>
      <c r="K77" s="21">
        <v>6730000</v>
      </c>
      <c r="L77" s="19"/>
      <c r="M77" s="77">
        <f t="shared" si="6"/>
        <v>0</v>
      </c>
      <c r="N77" s="17"/>
      <c r="O77" s="17"/>
      <c r="P77" s="17">
        <v>6730000</v>
      </c>
      <c r="Q77" s="21"/>
      <c r="R77" s="22" t="s">
        <v>266</v>
      </c>
    </row>
    <row r="78" spans="1:18" s="22" customFormat="1" ht="30" customHeight="1">
      <c r="A78" s="84" t="s">
        <v>181</v>
      </c>
      <c r="B78" s="16"/>
      <c r="C78" s="18" t="s">
        <v>182</v>
      </c>
      <c r="D78" s="19">
        <v>45000</v>
      </c>
      <c r="E78" s="19"/>
      <c r="F78" s="19"/>
      <c r="G78" s="19"/>
      <c r="H78" s="19"/>
      <c r="I78" s="19"/>
      <c r="J78" s="6">
        <v>45000</v>
      </c>
      <c r="K78" s="21"/>
      <c r="L78" s="19">
        <v>45000</v>
      </c>
      <c r="M78" s="77">
        <f t="shared" si="6"/>
        <v>0</v>
      </c>
      <c r="N78" s="17"/>
      <c r="O78" s="17"/>
      <c r="P78" s="17"/>
      <c r="Q78" s="21">
        <v>45000</v>
      </c>
      <c r="R78" s="22" t="s">
        <v>197</v>
      </c>
    </row>
    <row r="79" spans="1:18" s="22" customFormat="1" ht="30" customHeight="1">
      <c r="A79" s="84" t="s">
        <v>183</v>
      </c>
      <c r="B79" s="16"/>
      <c r="C79" s="18" t="s">
        <v>267</v>
      </c>
      <c r="D79" s="19">
        <v>2020000</v>
      </c>
      <c r="E79" s="19">
        <v>735000</v>
      </c>
      <c r="F79" s="19">
        <v>220000</v>
      </c>
      <c r="G79" s="19">
        <v>40000</v>
      </c>
      <c r="H79" s="19">
        <v>160000</v>
      </c>
      <c r="I79" s="19"/>
      <c r="J79" s="6">
        <v>3175000</v>
      </c>
      <c r="K79" s="21"/>
      <c r="L79" s="19">
        <v>3175000</v>
      </c>
      <c r="M79" s="77">
        <f t="shared" si="6"/>
        <v>0</v>
      </c>
      <c r="N79" s="17"/>
      <c r="O79" s="17"/>
      <c r="P79" s="17">
        <v>3175000</v>
      </c>
      <c r="Q79" s="21"/>
      <c r="R79" s="22" t="s">
        <v>198</v>
      </c>
    </row>
    <row r="80" spans="1:18" s="22" customFormat="1" ht="30" customHeight="1">
      <c r="A80" s="84" t="s">
        <v>184</v>
      </c>
      <c r="B80" s="16"/>
      <c r="C80" s="18" t="s">
        <v>185</v>
      </c>
      <c r="D80" s="19"/>
      <c r="E80" s="19"/>
      <c r="F80" s="19">
        <v>590000</v>
      </c>
      <c r="G80" s="19">
        <v>118000</v>
      </c>
      <c r="H80" s="19">
        <v>400000</v>
      </c>
      <c r="I80" s="19"/>
      <c r="J80" s="6">
        <v>1108000</v>
      </c>
      <c r="K80" s="21">
        <v>1108000</v>
      </c>
      <c r="L80" s="19"/>
      <c r="M80" s="77">
        <f t="shared" si="6"/>
        <v>0</v>
      </c>
      <c r="N80" s="17"/>
      <c r="O80" s="17"/>
      <c r="P80" s="17">
        <v>1108000</v>
      </c>
      <c r="Q80" s="21"/>
      <c r="R80" s="22" t="s">
        <v>268</v>
      </c>
    </row>
    <row r="81" spans="1:18" s="22" customFormat="1" ht="30" customHeight="1">
      <c r="A81" s="84" t="s">
        <v>65</v>
      </c>
      <c r="B81" s="16"/>
      <c r="C81" s="18" t="s">
        <v>186</v>
      </c>
      <c r="D81" s="19">
        <v>60000</v>
      </c>
      <c r="E81" s="19"/>
      <c r="F81" s="19"/>
      <c r="G81" s="19"/>
      <c r="H81" s="19"/>
      <c r="I81" s="19"/>
      <c r="J81" s="6">
        <v>60000</v>
      </c>
      <c r="K81" s="21"/>
      <c r="L81" s="19"/>
      <c r="M81" s="77">
        <f t="shared" si="6"/>
        <v>60000</v>
      </c>
      <c r="N81" s="17"/>
      <c r="O81" s="17"/>
      <c r="P81" s="17"/>
      <c r="Q81" s="21"/>
    </row>
    <row r="82" spans="1:18" s="22" customFormat="1" ht="30" customHeight="1">
      <c r="A82" s="84" t="s">
        <v>65</v>
      </c>
      <c r="B82" s="16"/>
      <c r="C82" s="18" t="s">
        <v>187</v>
      </c>
      <c r="D82" s="19">
        <v>20000</v>
      </c>
      <c r="E82" s="19"/>
      <c r="F82" s="19"/>
      <c r="G82" s="19"/>
      <c r="H82" s="19"/>
      <c r="I82" s="19"/>
      <c r="J82" s="6">
        <v>20000</v>
      </c>
      <c r="K82" s="21"/>
      <c r="L82" s="19"/>
      <c r="M82" s="77">
        <f t="shared" si="6"/>
        <v>20000</v>
      </c>
      <c r="N82" s="17"/>
      <c r="O82" s="17"/>
      <c r="P82" s="17"/>
      <c r="Q82" s="21"/>
    </row>
    <row r="83" spans="1:18" s="22" customFormat="1" ht="30" customHeight="1">
      <c r="A83" s="89" t="s">
        <v>188</v>
      </c>
      <c r="B83" s="16"/>
      <c r="C83" s="18" t="s">
        <v>189</v>
      </c>
      <c r="D83" s="19">
        <v>1820000</v>
      </c>
      <c r="E83" s="19"/>
      <c r="F83" s="19"/>
      <c r="G83" s="19"/>
      <c r="H83" s="19"/>
      <c r="I83" s="19"/>
      <c r="J83" s="6">
        <v>1820000</v>
      </c>
      <c r="K83" s="21"/>
      <c r="L83" s="19">
        <v>1820000</v>
      </c>
      <c r="M83" s="77">
        <f t="shared" si="6"/>
        <v>0</v>
      </c>
      <c r="N83" s="17"/>
      <c r="O83" s="17">
        <v>1820000</v>
      </c>
      <c r="P83" s="17"/>
      <c r="Q83" s="21"/>
      <c r="R83" s="22" t="s">
        <v>199</v>
      </c>
    </row>
    <row r="84" spans="1:18" s="22" customFormat="1" ht="30" customHeight="1">
      <c r="A84" s="23" t="s">
        <v>46</v>
      </c>
      <c r="B84" s="23"/>
      <c r="C84" s="23"/>
      <c r="D84" s="24"/>
      <c r="E84" s="24"/>
      <c r="F84" s="24"/>
      <c r="G84" s="24"/>
      <c r="H84" s="24"/>
      <c r="I84" s="24"/>
      <c r="J84" s="63">
        <f>SUM(J73:J83)</f>
        <v>25724000</v>
      </c>
      <c r="K84" s="70"/>
      <c r="L84" s="70"/>
      <c r="M84" s="60">
        <f>SUM(M73:M83)</f>
        <v>830000</v>
      </c>
      <c r="N84" s="65"/>
      <c r="O84" s="66"/>
      <c r="P84" s="66"/>
      <c r="Q84" s="66"/>
    </row>
    <row r="85" spans="1:18" s="22" customFormat="1" ht="30" customHeight="1">
      <c r="A85" s="16" t="s">
        <v>190</v>
      </c>
      <c r="B85" s="16"/>
      <c r="C85" s="18" t="s">
        <v>191</v>
      </c>
      <c r="D85" s="19">
        <v>8004000</v>
      </c>
      <c r="E85" s="19">
        <v>1966500</v>
      </c>
      <c r="F85" s="19">
        <v>1242000</v>
      </c>
      <c r="G85" s="19">
        <v>207000</v>
      </c>
      <c r="H85" s="19">
        <v>720000</v>
      </c>
      <c r="I85" s="19"/>
      <c r="J85" s="6">
        <v>12139500</v>
      </c>
      <c r="K85" s="21"/>
      <c r="L85" s="19"/>
      <c r="M85" s="77">
        <f t="shared" si="6"/>
        <v>12139500</v>
      </c>
      <c r="N85" s="17"/>
      <c r="O85" s="17"/>
      <c r="P85" s="17"/>
      <c r="Q85" s="21"/>
    </row>
    <row r="86" spans="1:18" s="22" customFormat="1" ht="30" customHeight="1">
      <c r="A86" s="16" t="s">
        <v>190</v>
      </c>
      <c r="B86" s="16"/>
      <c r="C86" s="18" t="s">
        <v>250</v>
      </c>
      <c r="D86" s="19">
        <v>7772000</v>
      </c>
      <c r="E86" s="19">
        <v>1919000</v>
      </c>
      <c r="F86" s="19">
        <v>1206000</v>
      </c>
      <c r="G86" s="19">
        <v>198000</v>
      </c>
      <c r="H86" s="19">
        <v>720000</v>
      </c>
      <c r="I86" s="19"/>
      <c r="J86" s="6">
        <v>11815000</v>
      </c>
      <c r="K86" s="21"/>
      <c r="L86" s="19"/>
      <c r="M86" s="77">
        <f t="shared" si="6"/>
        <v>11815000</v>
      </c>
      <c r="N86" s="17"/>
      <c r="O86" s="17"/>
      <c r="P86" s="17"/>
      <c r="Q86" s="21"/>
    </row>
    <row r="87" spans="1:18" s="22" customFormat="1" ht="30" customHeight="1">
      <c r="A87" s="16" t="s">
        <v>65</v>
      </c>
      <c r="B87" s="16"/>
      <c r="C87" s="18" t="s">
        <v>192</v>
      </c>
      <c r="D87" s="19">
        <v>560000</v>
      </c>
      <c r="E87" s="19">
        <v>140000</v>
      </c>
      <c r="F87" s="19">
        <v>100000</v>
      </c>
      <c r="G87" s="19">
        <v>20000</v>
      </c>
      <c r="H87" s="19">
        <v>160000</v>
      </c>
      <c r="I87" s="19"/>
      <c r="J87" s="6">
        <v>980000</v>
      </c>
      <c r="K87" s="21"/>
      <c r="L87" s="19"/>
      <c r="M87" s="77">
        <f t="shared" si="6"/>
        <v>980000</v>
      </c>
      <c r="N87" s="17"/>
      <c r="O87" s="17"/>
      <c r="P87" s="17"/>
      <c r="Q87" s="21"/>
    </row>
    <row r="88" spans="1:18" s="22" customFormat="1" ht="30" customHeight="1">
      <c r="A88" s="16" t="s">
        <v>193</v>
      </c>
      <c r="B88" s="16"/>
      <c r="C88" s="18" t="s">
        <v>194</v>
      </c>
      <c r="D88" s="19"/>
      <c r="E88" s="19">
        <v>168000</v>
      </c>
      <c r="F88" s="19">
        <v>120000</v>
      </c>
      <c r="G88" s="19">
        <v>12000</v>
      </c>
      <c r="H88" s="19">
        <v>160000</v>
      </c>
      <c r="I88" s="19"/>
      <c r="J88" s="6">
        <v>460000</v>
      </c>
      <c r="K88" s="21"/>
      <c r="L88" s="19">
        <v>460000</v>
      </c>
      <c r="M88" s="77">
        <f t="shared" si="6"/>
        <v>0</v>
      </c>
      <c r="N88" s="17"/>
      <c r="O88" s="17">
        <v>460000</v>
      </c>
      <c r="P88" s="17"/>
      <c r="Q88" s="21"/>
      <c r="R88" s="22" t="s">
        <v>201</v>
      </c>
    </row>
    <row r="89" spans="1:18" s="22" customFormat="1" ht="30" customHeight="1">
      <c r="A89" s="16" t="s">
        <v>84</v>
      </c>
      <c r="B89" s="16"/>
      <c r="C89" s="18" t="s">
        <v>200</v>
      </c>
      <c r="D89" s="19"/>
      <c r="E89" s="19">
        <v>3185000</v>
      </c>
      <c r="F89" s="19">
        <v>2275000</v>
      </c>
      <c r="G89" s="19">
        <v>455000</v>
      </c>
      <c r="H89" s="19">
        <v>2000000</v>
      </c>
      <c r="I89" s="19"/>
      <c r="J89" s="6">
        <f t="shared" si="5"/>
        <v>7915000</v>
      </c>
      <c r="K89" s="21">
        <v>5977800</v>
      </c>
      <c r="L89" s="19"/>
      <c r="M89" s="77">
        <f t="shared" si="6"/>
        <v>1937200</v>
      </c>
      <c r="N89" s="17"/>
      <c r="O89" s="17"/>
      <c r="P89" s="17">
        <v>5977800</v>
      </c>
      <c r="Q89" s="21"/>
    </row>
    <row r="90" spans="1:18" s="22" customFormat="1" ht="30" customHeight="1">
      <c r="A90" s="16" t="s">
        <v>202</v>
      </c>
      <c r="B90" s="16"/>
      <c r="C90" s="18" t="s">
        <v>203</v>
      </c>
      <c r="D90" s="19">
        <v>11718000</v>
      </c>
      <c r="E90" s="19">
        <v>3348000</v>
      </c>
      <c r="F90" s="19">
        <v>2232000</v>
      </c>
      <c r="G90" s="19">
        <v>558000</v>
      </c>
      <c r="H90" s="19">
        <v>2070000</v>
      </c>
      <c r="I90" s="19"/>
      <c r="J90" s="6">
        <f t="shared" si="5"/>
        <v>19926000</v>
      </c>
      <c r="K90" s="21">
        <v>15940800</v>
      </c>
      <c r="L90" s="19"/>
      <c r="M90" s="77">
        <f t="shared" si="6"/>
        <v>3985200</v>
      </c>
      <c r="N90" s="17"/>
      <c r="O90" s="17"/>
      <c r="P90" s="17">
        <v>5977800</v>
      </c>
      <c r="Q90" s="21"/>
      <c r="R90" s="22" t="s">
        <v>270</v>
      </c>
    </row>
    <row r="91" spans="1:18" s="22" customFormat="1" ht="30" customHeight="1">
      <c r="A91" s="16" t="s">
        <v>246</v>
      </c>
      <c r="B91" s="16" t="s">
        <v>251</v>
      </c>
      <c r="C91" s="18" t="s">
        <v>247</v>
      </c>
      <c r="D91" s="19">
        <v>180000</v>
      </c>
      <c r="E91" s="19"/>
      <c r="F91" s="19"/>
      <c r="G91" s="19"/>
      <c r="H91" s="19"/>
      <c r="I91" s="19"/>
      <c r="J91" s="6">
        <f t="shared" si="5"/>
        <v>180000</v>
      </c>
      <c r="K91" s="21">
        <v>180000</v>
      </c>
      <c r="L91" s="19"/>
      <c r="M91" s="77">
        <f t="shared" si="6"/>
        <v>0</v>
      </c>
      <c r="N91" s="17"/>
      <c r="O91" s="17"/>
      <c r="P91" s="17">
        <v>180000</v>
      </c>
      <c r="Q91" s="21"/>
      <c r="R91" s="22" t="s">
        <v>269</v>
      </c>
    </row>
    <row r="92" spans="1:18" s="22" customFormat="1" ht="30" customHeight="1">
      <c r="A92" s="89" t="s">
        <v>248</v>
      </c>
      <c r="B92" s="16" t="s">
        <v>251</v>
      </c>
      <c r="C92" s="18" t="s">
        <v>249</v>
      </c>
      <c r="D92" s="19"/>
      <c r="E92" s="19">
        <v>500000</v>
      </c>
      <c r="F92" s="19">
        <v>200000</v>
      </c>
      <c r="G92" s="19"/>
      <c r="H92" s="19">
        <v>125000</v>
      </c>
      <c r="I92" s="19"/>
      <c r="J92" s="6">
        <f t="shared" si="5"/>
        <v>825000</v>
      </c>
      <c r="K92" s="21">
        <v>660000</v>
      </c>
      <c r="L92" s="19">
        <v>165000</v>
      </c>
      <c r="M92" s="77">
        <f t="shared" si="6"/>
        <v>0</v>
      </c>
      <c r="N92" s="17"/>
      <c r="O92" s="17">
        <v>825000</v>
      </c>
      <c r="P92" s="17"/>
      <c r="Q92" s="21"/>
      <c r="R92" s="22" t="s">
        <v>271</v>
      </c>
    </row>
    <row r="93" spans="1:18" s="22" customFormat="1" ht="30" customHeight="1">
      <c r="A93" s="16" t="s">
        <v>204</v>
      </c>
      <c r="B93" s="16"/>
      <c r="C93" s="18"/>
      <c r="D93" s="19"/>
      <c r="E93" s="19">
        <v>3690000</v>
      </c>
      <c r="F93" s="19">
        <v>1845000</v>
      </c>
      <c r="G93" s="19">
        <v>307500</v>
      </c>
      <c r="H93" s="19">
        <v>1200000</v>
      </c>
      <c r="I93" s="19"/>
      <c r="J93" s="6">
        <f t="shared" si="5"/>
        <v>7042500</v>
      </c>
      <c r="K93" s="21">
        <v>7042500</v>
      </c>
      <c r="L93" s="19"/>
      <c r="M93" s="77">
        <f t="shared" si="6"/>
        <v>0</v>
      </c>
      <c r="N93" s="17"/>
      <c r="O93" s="17"/>
      <c r="P93" s="17">
        <v>7042500</v>
      </c>
      <c r="Q93" s="21"/>
    </row>
    <row r="94" spans="1:18" s="22" customFormat="1" ht="30" customHeight="1">
      <c r="A94" s="16"/>
      <c r="B94" s="16"/>
      <c r="C94" s="18"/>
      <c r="D94" s="19"/>
      <c r="E94" s="19"/>
      <c r="F94" s="19"/>
      <c r="G94" s="19"/>
      <c r="H94" s="19"/>
      <c r="I94" s="19"/>
      <c r="J94" s="6">
        <f t="shared" si="5"/>
        <v>0</v>
      </c>
      <c r="K94" s="21"/>
      <c r="L94" s="19"/>
      <c r="M94" s="77">
        <f>J94-K94-L94</f>
        <v>0</v>
      </c>
      <c r="N94" s="17"/>
      <c r="O94" s="17"/>
      <c r="P94" s="17"/>
      <c r="Q94" s="21"/>
    </row>
    <row r="95" spans="1:18" s="52" customFormat="1" ht="30" customHeight="1">
      <c r="A95" s="12" t="s">
        <v>47</v>
      </c>
      <c r="B95" s="12"/>
      <c r="C95" s="13"/>
      <c r="D95" s="14"/>
      <c r="E95" s="14"/>
      <c r="F95" s="14"/>
      <c r="G95" s="14"/>
      <c r="H95" s="14"/>
      <c r="I95" s="14"/>
      <c r="J95" s="63">
        <f>SUM(J85:J94)</f>
        <v>61283000</v>
      </c>
      <c r="K95" s="67"/>
      <c r="L95" s="71"/>
      <c r="M95" s="60">
        <f>SUM(M86:M94)</f>
        <v>18717400</v>
      </c>
      <c r="N95" s="65"/>
      <c r="O95" s="72"/>
      <c r="P95" s="65"/>
      <c r="Q95" s="9"/>
    </row>
    <row r="96" spans="1:18" s="30" customFormat="1" ht="30" customHeight="1">
      <c r="A96" s="89" t="s">
        <v>65</v>
      </c>
      <c r="B96" s="16"/>
      <c r="C96" s="18" t="s">
        <v>220</v>
      </c>
      <c r="D96" s="19">
        <v>184000</v>
      </c>
      <c r="E96" s="19"/>
      <c r="F96" s="19"/>
      <c r="G96" s="19"/>
      <c r="H96" s="19"/>
      <c r="I96" s="19">
        <v>0</v>
      </c>
      <c r="J96" s="20">
        <f>D96+E96+F96+G96+H96+I96</f>
        <v>184000</v>
      </c>
      <c r="K96" s="21"/>
      <c r="L96" s="37"/>
      <c r="M96" s="17">
        <f>J96-K96-L96</f>
        <v>184000</v>
      </c>
      <c r="N96" s="17"/>
      <c r="O96" s="87"/>
      <c r="P96" s="17"/>
      <c r="Q96" s="21"/>
    </row>
    <row r="97" spans="1:18" s="30" customFormat="1" ht="30" customHeight="1">
      <c r="A97" s="16" t="s">
        <v>221</v>
      </c>
      <c r="B97" s="16" t="s">
        <v>251</v>
      </c>
      <c r="C97" s="18" t="s">
        <v>222</v>
      </c>
      <c r="D97" s="19">
        <v>325000</v>
      </c>
      <c r="E97" s="19"/>
      <c r="F97" s="19"/>
      <c r="G97" s="19"/>
      <c r="H97" s="19"/>
      <c r="I97" s="19"/>
      <c r="J97" s="20">
        <f t="shared" ref="J97:J116" si="8">D97+E97+F97+G97+H97+I97</f>
        <v>325000</v>
      </c>
      <c r="K97" s="21">
        <v>325000</v>
      </c>
      <c r="L97" s="37"/>
      <c r="M97" s="17">
        <f t="shared" ref="M97:M116" si="9">J97-K97-L97</f>
        <v>0</v>
      </c>
      <c r="N97" s="17"/>
      <c r="O97" s="87">
        <v>325000</v>
      </c>
      <c r="P97" s="17"/>
      <c r="Q97" s="21"/>
      <c r="R97" s="30" t="s">
        <v>272</v>
      </c>
    </row>
    <row r="98" spans="1:18" s="30" customFormat="1" ht="30" customHeight="1">
      <c r="A98" s="89" t="s">
        <v>65</v>
      </c>
      <c r="B98" s="16"/>
      <c r="C98" s="18" t="s">
        <v>220</v>
      </c>
      <c r="D98" s="19">
        <v>1656000</v>
      </c>
      <c r="E98" s="19">
        <v>427000</v>
      </c>
      <c r="F98" s="19">
        <v>305000</v>
      </c>
      <c r="G98" s="19">
        <v>61000</v>
      </c>
      <c r="H98" s="19">
        <v>480000</v>
      </c>
      <c r="I98" s="19"/>
      <c r="J98" s="20">
        <f t="shared" si="8"/>
        <v>2929000</v>
      </c>
      <c r="K98" s="21"/>
      <c r="L98" s="37"/>
      <c r="M98" s="17">
        <f t="shared" si="9"/>
        <v>2929000</v>
      </c>
      <c r="N98" s="17"/>
      <c r="O98" s="87"/>
      <c r="P98" s="17"/>
      <c r="Q98" s="21"/>
    </row>
    <row r="99" spans="1:18" s="30" customFormat="1" ht="30" customHeight="1">
      <c r="A99" s="89" t="s">
        <v>84</v>
      </c>
      <c r="B99" s="16"/>
      <c r="C99" s="18" t="s">
        <v>223</v>
      </c>
      <c r="D99" s="19"/>
      <c r="E99" s="19">
        <v>1071000</v>
      </c>
      <c r="F99" s="19">
        <v>855000</v>
      </c>
      <c r="G99" s="19">
        <v>171000</v>
      </c>
      <c r="H99" s="19">
        <v>900000</v>
      </c>
      <c r="I99" s="19"/>
      <c r="J99" s="20">
        <f t="shared" si="8"/>
        <v>2997000</v>
      </c>
      <c r="K99" s="21"/>
      <c r="L99" s="37"/>
      <c r="M99" s="17">
        <f t="shared" si="9"/>
        <v>2997000</v>
      </c>
      <c r="N99" s="17"/>
      <c r="O99" s="87"/>
      <c r="P99" s="17"/>
      <c r="Q99" s="21"/>
    </row>
    <row r="100" spans="1:18" s="30" customFormat="1" ht="30" customHeight="1">
      <c r="A100" s="89" t="s">
        <v>84</v>
      </c>
      <c r="B100" s="16"/>
      <c r="C100" s="18" t="s">
        <v>224</v>
      </c>
      <c r="D100" s="19"/>
      <c r="E100" s="19"/>
      <c r="F100" s="19">
        <v>240000</v>
      </c>
      <c r="G100" s="19">
        <v>48000</v>
      </c>
      <c r="H100" s="19">
        <v>600000</v>
      </c>
      <c r="I100" s="19"/>
      <c r="J100" s="20">
        <f t="shared" si="8"/>
        <v>888000</v>
      </c>
      <c r="K100" s="21"/>
      <c r="L100" s="37"/>
      <c r="M100" s="17">
        <f t="shared" si="9"/>
        <v>888000</v>
      </c>
      <c r="N100" s="17"/>
      <c r="O100" s="87"/>
      <c r="P100" s="17"/>
      <c r="Q100" s="21"/>
    </row>
    <row r="101" spans="1:18" s="30" customFormat="1" ht="30" customHeight="1">
      <c r="A101" s="89" t="s">
        <v>225</v>
      </c>
      <c r="B101" s="16"/>
      <c r="C101" s="18" t="s">
        <v>226</v>
      </c>
      <c r="D101" s="19">
        <v>300000</v>
      </c>
      <c r="E101" s="19"/>
      <c r="F101" s="19"/>
      <c r="G101" s="19"/>
      <c r="H101" s="19"/>
      <c r="I101" s="19"/>
      <c r="J101" s="20">
        <f t="shared" si="8"/>
        <v>300000</v>
      </c>
      <c r="K101" s="21">
        <v>300000</v>
      </c>
      <c r="L101" s="37"/>
      <c r="M101" s="17">
        <f t="shared" si="9"/>
        <v>0</v>
      </c>
      <c r="N101" s="17"/>
      <c r="O101" s="87">
        <v>300000</v>
      </c>
      <c r="P101" s="17"/>
      <c r="Q101" s="21"/>
      <c r="R101" s="91">
        <v>44885</v>
      </c>
    </row>
    <row r="102" spans="1:18" s="30" customFormat="1" ht="30" customHeight="1">
      <c r="A102" s="89" t="s">
        <v>72</v>
      </c>
      <c r="B102" s="16"/>
      <c r="C102" s="18" t="s">
        <v>227</v>
      </c>
      <c r="D102" s="19">
        <v>3555000</v>
      </c>
      <c r="E102" s="19"/>
      <c r="F102" s="19"/>
      <c r="G102" s="19"/>
      <c r="H102" s="19"/>
      <c r="I102" s="19"/>
      <c r="J102" s="20">
        <f t="shared" si="8"/>
        <v>3555000</v>
      </c>
      <c r="K102" s="21">
        <v>1855000</v>
      </c>
      <c r="L102" s="37">
        <v>1700000</v>
      </c>
      <c r="M102" s="17">
        <f t="shared" si="9"/>
        <v>0</v>
      </c>
      <c r="N102" s="17"/>
      <c r="O102" s="87">
        <v>3555000</v>
      </c>
      <c r="P102" s="17"/>
      <c r="Q102" s="21"/>
      <c r="R102" s="91">
        <v>44879</v>
      </c>
    </row>
    <row r="103" spans="1:18" s="30" customFormat="1" ht="30" customHeight="1">
      <c r="A103" s="89" t="s">
        <v>228</v>
      </c>
      <c r="B103" s="16"/>
      <c r="C103" s="18" t="s">
        <v>229</v>
      </c>
      <c r="D103" s="19">
        <v>700000</v>
      </c>
      <c r="E103" s="19"/>
      <c r="F103" s="19"/>
      <c r="G103" s="19"/>
      <c r="H103" s="19"/>
      <c r="I103" s="19"/>
      <c r="J103" s="20">
        <f t="shared" si="8"/>
        <v>700000</v>
      </c>
      <c r="K103" s="21">
        <v>700000</v>
      </c>
      <c r="L103" s="37"/>
      <c r="M103" s="17">
        <f t="shared" si="9"/>
        <v>0</v>
      </c>
      <c r="N103" s="17"/>
      <c r="O103" s="87"/>
      <c r="P103" s="17"/>
      <c r="Q103" s="21">
        <v>700000</v>
      </c>
      <c r="R103" s="30" t="s">
        <v>273</v>
      </c>
    </row>
    <row r="104" spans="1:18" s="22" customFormat="1" ht="30" customHeight="1">
      <c r="A104" s="89" t="s">
        <v>65</v>
      </c>
      <c r="B104" s="16"/>
      <c r="C104" s="18" t="s">
        <v>230</v>
      </c>
      <c r="D104" s="19">
        <v>207000</v>
      </c>
      <c r="E104" s="19"/>
      <c r="F104" s="19"/>
      <c r="G104" s="19"/>
      <c r="H104" s="19"/>
      <c r="I104" s="19"/>
      <c r="J104" s="20">
        <f t="shared" si="8"/>
        <v>207000</v>
      </c>
      <c r="K104" s="21"/>
      <c r="L104" s="19"/>
      <c r="M104" s="17">
        <f t="shared" si="9"/>
        <v>207000</v>
      </c>
      <c r="N104" s="17"/>
      <c r="O104" s="17"/>
      <c r="P104" s="17"/>
      <c r="Q104" s="21"/>
    </row>
    <row r="105" spans="1:18" s="22" customFormat="1" ht="30" customHeight="1">
      <c r="A105" s="89" t="s">
        <v>202</v>
      </c>
      <c r="B105" s="16"/>
      <c r="C105" s="18" t="s">
        <v>231</v>
      </c>
      <c r="D105" s="19">
        <v>11718000</v>
      </c>
      <c r="E105" s="19">
        <v>3348000</v>
      </c>
      <c r="F105" s="19">
        <v>2232000</v>
      </c>
      <c r="G105" s="19">
        <v>558000</v>
      </c>
      <c r="H105" s="19">
        <v>2070000</v>
      </c>
      <c r="I105" s="19"/>
      <c r="J105" s="20">
        <f t="shared" si="8"/>
        <v>19926000</v>
      </c>
      <c r="K105" s="21"/>
      <c r="L105" s="19"/>
      <c r="M105" s="17">
        <f t="shared" si="9"/>
        <v>19926000</v>
      </c>
      <c r="N105" s="17"/>
      <c r="O105" s="17"/>
      <c r="P105" s="17"/>
      <c r="Q105" s="21"/>
    </row>
    <row r="106" spans="1:18" s="22" customFormat="1" ht="30" customHeight="1">
      <c r="A106" s="89" t="s">
        <v>232</v>
      </c>
      <c r="B106" s="16"/>
      <c r="C106" s="18" t="s">
        <v>233</v>
      </c>
      <c r="D106" s="19">
        <v>3360000</v>
      </c>
      <c r="E106" s="19">
        <v>609000</v>
      </c>
      <c r="F106" s="19">
        <v>348000</v>
      </c>
      <c r="G106" s="19">
        <v>87000</v>
      </c>
      <c r="H106" s="19">
        <v>120000</v>
      </c>
      <c r="I106" s="19"/>
      <c r="J106" s="20">
        <f t="shared" si="8"/>
        <v>4524000</v>
      </c>
      <c r="K106" s="21">
        <v>4002000</v>
      </c>
      <c r="L106" s="19">
        <v>522000</v>
      </c>
      <c r="M106" s="17">
        <f t="shared" si="9"/>
        <v>0</v>
      </c>
      <c r="N106" s="17"/>
      <c r="O106" s="17">
        <v>522000</v>
      </c>
      <c r="P106" s="17"/>
      <c r="Q106" s="21">
        <v>4002000</v>
      </c>
      <c r="R106" s="22" t="s">
        <v>274</v>
      </c>
    </row>
    <row r="107" spans="1:18" s="22" customFormat="1" ht="30" customHeight="1">
      <c r="A107" s="89" t="s">
        <v>84</v>
      </c>
      <c r="B107" s="16"/>
      <c r="C107" s="18" t="s">
        <v>234</v>
      </c>
      <c r="D107" s="19"/>
      <c r="E107" s="19"/>
      <c r="F107" s="19">
        <v>675000</v>
      </c>
      <c r="G107" s="19">
        <v>135000</v>
      </c>
      <c r="H107" s="19">
        <v>540000</v>
      </c>
      <c r="I107" s="19"/>
      <c r="J107" s="20">
        <f t="shared" si="8"/>
        <v>1350000</v>
      </c>
      <c r="K107" s="21"/>
      <c r="L107" s="19"/>
      <c r="M107" s="17">
        <f t="shared" si="9"/>
        <v>1350000</v>
      </c>
      <c r="N107" s="17"/>
      <c r="O107" s="17"/>
      <c r="P107" s="17"/>
      <c r="Q107" s="21"/>
    </row>
    <row r="108" spans="1:18" s="22" customFormat="1" ht="30" customHeight="1">
      <c r="A108" s="89" t="s">
        <v>235</v>
      </c>
      <c r="B108" s="16"/>
      <c r="C108" s="18" t="s">
        <v>236</v>
      </c>
      <c r="D108" s="19">
        <v>820000</v>
      </c>
      <c r="E108" s="19">
        <v>350000</v>
      </c>
      <c r="F108" s="19">
        <v>62500</v>
      </c>
      <c r="G108" s="19">
        <v>37500</v>
      </c>
      <c r="H108" s="19">
        <v>240000</v>
      </c>
      <c r="I108" s="19"/>
      <c r="J108" s="20">
        <f t="shared" si="8"/>
        <v>1510000</v>
      </c>
      <c r="K108" s="21">
        <v>1510000</v>
      </c>
      <c r="L108" s="19"/>
      <c r="M108" s="17">
        <f t="shared" si="9"/>
        <v>0</v>
      </c>
      <c r="N108" s="17"/>
      <c r="O108" s="17">
        <v>1510000</v>
      </c>
      <c r="P108" s="17"/>
      <c r="Q108" s="21"/>
      <c r="R108" s="22" t="s">
        <v>275</v>
      </c>
    </row>
    <row r="109" spans="1:18" s="22" customFormat="1" ht="30" customHeight="1">
      <c r="A109" s="89" t="s">
        <v>84</v>
      </c>
      <c r="B109" s="16"/>
      <c r="C109" s="18" t="s">
        <v>237</v>
      </c>
      <c r="D109" s="19"/>
      <c r="E109" s="19">
        <v>952000</v>
      </c>
      <c r="F109" s="19">
        <v>750000</v>
      </c>
      <c r="G109" s="19">
        <v>150000</v>
      </c>
      <c r="H109" s="19">
        <v>900000</v>
      </c>
      <c r="I109" s="19"/>
      <c r="J109" s="20">
        <f t="shared" si="8"/>
        <v>2752000</v>
      </c>
      <c r="K109" s="21"/>
      <c r="L109" s="19"/>
      <c r="M109" s="17">
        <f t="shared" si="9"/>
        <v>2752000</v>
      </c>
      <c r="N109" s="17"/>
      <c r="O109" s="17"/>
      <c r="P109" s="17"/>
      <c r="Q109" s="21"/>
    </row>
    <row r="110" spans="1:18" s="22" customFormat="1" ht="30" customHeight="1">
      <c r="A110" s="89" t="s">
        <v>238</v>
      </c>
      <c r="B110" s="16"/>
      <c r="C110" s="18" t="s">
        <v>239</v>
      </c>
      <c r="D110" s="19">
        <v>3620000</v>
      </c>
      <c r="E110" s="19">
        <v>770000</v>
      </c>
      <c r="F110" s="19">
        <v>270000</v>
      </c>
      <c r="G110" s="19">
        <v>54000</v>
      </c>
      <c r="H110" s="19">
        <v>300000</v>
      </c>
      <c r="I110" s="19"/>
      <c r="J110" s="20">
        <f t="shared" si="8"/>
        <v>5014000</v>
      </c>
      <c r="K110" s="21">
        <v>5014000</v>
      </c>
      <c r="L110" s="19"/>
      <c r="M110" s="17">
        <f t="shared" si="9"/>
        <v>0</v>
      </c>
      <c r="N110" s="17"/>
      <c r="O110" s="17">
        <v>5014000</v>
      </c>
      <c r="P110" s="17"/>
      <c r="Q110" s="21"/>
      <c r="R110" s="22" t="s">
        <v>275</v>
      </c>
    </row>
    <row r="111" spans="1:18" s="22" customFormat="1" ht="30" customHeight="1">
      <c r="A111" s="16" t="s">
        <v>240</v>
      </c>
      <c r="B111" s="16"/>
      <c r="C111" s="18" t="s">
        <v>241</v>
      </c>
      <c r="D111" s="19">
        <v>6900000</v>
      </c>
      <c r="E111" s="19">
        <v>4200000</v>
      </c>
      <c r="F111" s="19">
        <v>950000</v>
      </c>
      <c r="G111" s="19">
        <v>190000</v>
      </c>
      <c r="H111" s="19">
        <v>1100000</v>
      </c>
      <c r="I111" s="19"/>
      <c r="J111" s="20">
        <f t="shared" si="8"/>
        <v>13340000</v>
      </c>
      <c r="K111" s="21">
        <v>13340000</v>
      </c>
      <c r="L111" s="19"/>
      <c r="M111" s="17">
        <f t="shared" si="9"/>
        <v>0</v>
      </c>
      <c r="N111" s="17"/>
      <c r="O111" s="17"/>
      <c r="P111" s="17">
        <v>1334000</v>
      </c>
      <c r="Q111" s="21"/>
      <c r="R111" s="22" t="s">
        <v>276</v>
      </c>
    </row>
    <row r="112" spans="1:18" s="22" customFormat="1" ht="30" customHeight="1">
      <c r="A112" s="89" t="s">
        <v>184</v>
      </c>
      <c r="B112" s="16"/>
      <c r="C112" s="18" t="s">
        <v>242</v>
      </c>
      <c r="D112" s="19"/>
      <c r="E112" s="19"/>
      <c r="F112" s="19">
        <v>900000</v>
      </c>
      <c r="G112" s="19">
        <v>180000</v>
      </c>
      <c r="H112" s="19">
        <v>600000</v>
      </c>
      <c r="I112" s="19"/>
      <c r="J112" s="20">
        <f t="shared" si="8"/>
        <v>1680000</v>
      </c>
      <c r="K112" s="21"/>
      <c r="L112" s="19"/>
      <c r="M112" s="17">
        <f t="shared" si="9"/>
        <v>1680000</v>
      </c>
      <c r="N112" s="17"/>
      <c r="O112" s="17"/>
      <c r="P112" s="17"/>
      <c r="Q112" s="21"/>
    </row>
    <row r="113" spans="1:18" s="22" customFormat="1" ht="30" customHeight="1">
      <c r="A113" s="89" t="s">
        <v>79</v>
      </c>
      <c r="B113" s="16"/>
      <c r="C113" s="18" t="s">
        <v>243</v>
      </c>
      <c r="D113" s="19">
        <v>1040000</v>
      </c>
      <c r="E113" s="19">
        <v>210000</v>
      </c>
      <c r="F113" s="19">
        <v>120000</v>
      </c>
      <c r="G113" s="19">
        <v>30000</v>
      </c>
      <c r="H113" s="19">
        <v>100000</v>
      </c>
      <c r="I113" s="19"/>
      <c r="J113" s="20">
        <f t="shared" si="8"/>
        <v>1500000</v>
      </c>
      <c r="K113" s="21">
        <v>1500000</v>
      </c>
      <c r="L113" s="19"/>
      <c r="M113" s="17">
        <f t="shared" si="9"/>
        <v>0</v>
      </c>
      <c r="N113" s="17"/>
      <c r="O113" s="17">
        <v>1500000</v>
      </c>
      <c r="P113" s="17"/>
      <c r="Q113" s="21"/>
      <c r="R113" s="22" t="s">
        <v>277</v>
      </c>
    </row>
    <row r="114" spans="1:18" s="22" customFormat="1" ht="30" customHeight="1">
      <c r="A114" s="16" t="s">
        <v>244</v>
      </c>
      <c r="B114" s="16" t="s">
        <v>251</v>
      </c>
      <c r="C114" s="18" t="s">
        <v>245</v>
      </c>
      <c r="D114" s="19">
        <v>910000</v>
      </c>
      <c r="E114" s="19">
        <v>300000</v>
      </c>
      <c r="F114" s="19"/>
      <c r="G114" s="19"/>
      <c r="H114" s="19"/>
      <c r="I114" s="19"/>
      <c r="J114" s="20">
        <f t="shared" si="8"/>
        <v>1210000</v>
      </c>
      <c r="K114" s="21">
        <v>1210000</v>
      </c>
      <c r="L114" s="19"/>
      <c r="M114" s="17">
        <f t="shared" si="9"/>
        <v>0</v>
      </c>
      <c r="N114" s="17"/>
      <c r="O114" s="17">
        <v>1210000</v>
      </c>
      <c r="P114" s="17"/>
      <c r="Q114" s="21"/>
      <c r="R114" s="22" t="s">
        <v>278</v>
      </c>
    </row>
    <row r="115" spans="1:18" s="22" customFormat="1" ht="30" customHeight="1">
      <c r="A115" s="16"/>
      <c r="B115" s="16"/>
      <c r="C115" s="18"/>
      <c r="D115" s="19"/>
      <c r="E115" s="19"/>
      <c r="F115" s="19"/>
      <c r="G115" s="19"/>
      <c r="H115" s="19"/>
      <c r="I115" s="19"/>
      <c r="J115" s="20">
        <f t="shared" si="8"/>
        <v>0</v>
      </c>
      <c r="K115" s="21"/>
      <c r="L115" s="19"/>
      <c r="M115" s="17">
        <f t="shared" si="9"/>
        <v>0</v>
      </c>
      <c r="N115" s="17"/>
      <c r="O115" s="17"/>
      <c r="P115" s="17"/>
      <c r="Q115" s="21"/>
    </row>
    <row r="116" spans="1:18" s="22" customFormat="1" ht="30" customHeight="1">
      <c r="A116" s="23" t="s">
        <v>48</v>
      </c>
      <c r="B116" s="23"/>
      <c r="C116" s="23"/>
      <c r="D116" s="24">
        <f t="shared" ref="D116:I116" si="10">SUM(D96:D115)</f>
        <v>35295000</v>
      </c>
      <c r="E116" s="24">
        <f t="shared" si="10"/>
        <v>12237000</v>
      </c>
      <c r="F116" s="24">
        <f t="shared" si="10"/>
        <v>7707500</v>
      </c>
      <c r="G116" s="24">
        <f t="shared" si="10"/>
        <v>1701500</v>
      </c>
      <c r="H116" s="24">
        <f t="shared" si="10"/>
        <v>7950000</v>
      </c>
      <c r="I116" s="24">
        <f t="shared" si="10"/>
        <v>0</v>
      </c>
      <c r="J116" s="88">
        <f t="shared" si="8"/>
        <v>64891000</v>
      </c>
      <c r="K116" s="70"/>
      <c r="L116" s="70"/>
      <c r="M116" s="34">
        <f t="shared" si="9"/>
        <v>64891000</v>
      </c>
      <c r="N116" s="65"/>
      <c r="O116" s="65"/>
      <c r="P116" s="65"/>
      <c r="Q116" s="24"/>
    </row>
    <row r="117" spans="1:18" s="75" customFormat="1" ht="30" customHeight="1">
      <c r="A117" s="73" t="s">
        <v>184</v>
      </c>
      <c r="B117" s="73"/>
      <c r="C117" s="16" t="s">
        <v>252</v>
      </c>
      <c r="D117" s="74">
        <v>2280000</v>
      </c>
      <c r="E117" s="74">
        <v>588000</v>
      </c>
      <c r="F117" s="74">
        <v>420000</v>
      </c>
      <c r="G117" s="74">
        <v>84000</v>
      </c>
      <c r="H117" s="74">
        <v>360000</v>
      </c>
      <c r="I117" s="74"/>
      <c r="J117" s="6">
        <f t="shared" si="5"/>
        <v>3732000</v>
      </c>
      <c r="K117" s="74"/>
      <c r="L117" s="74"/>
      <c r="M117" s="77">
        <f t="shared" si="6"/>
        <v>3732000</v>
      </c>
      <c r="N117" s="37"/>
      <c r="O117" s="37"/>
      <c r="P117" s="37"/>
      <c r="Q117" s="74"/>
    </row>
    <row r="118" spans="1:18" s="75" customFormat="1" ht="30" customHeight="1">
      <c r="A118" s="73" t="s">
        <v>253</v>
      </c>
      <c r="B118" s="73"/>
      <c r="C118" s="73" t="s">
        <v>254</v>
      </c>
      <c r="D118" s="74">
        <v>4191000</v>
      </c>
      <c r="E118" s="74"/>
      <c r="F118" s="74"/>
      <c r="G118" s="74"/>
      <c r="H118" s="74"/>
      <c r="I118" s="74"/>
      <c r="J118" s="6">
        <f t="shared" si="5"/>
        <v>4191000</v>
      </c>
      <c r="K118" s="74">
        <v>4191000</v>
      </c>
      <c r="L118" s="74"/>
      <c r="M118" s="77">
        <f t="shared" si="6"/>
        <v>0</v>
      </c>
      <c r="N118" s="37"/>
      <c r="O118" s="37">
        <v>4191000</v>
      </c>
      <c r="P118" s="37"/>
      <c r="Q118" s="74"/>
      <c r="R118" s="92" t="s">
        <v>279</v>
      </c>
    </row>
    <row r="119" spans="1:18" s="75" customFormat="1" ht="30" customHeight="1">
      <c r="A119" s="73" t="s">
        <v>65</v>
      </c>
      <c r="B119" s="73"/>
      <c r="C119" s="73" t="s">
        <v>255</v>
      </c>
      <c r="D119" s="74">
        <v>276000</v>
      </c>
      <c r="E119" s="74"/>
      <c r="F119" s="74"/>
      <c r="G119" s="74"/>
      <c r="H119" s="74"/>
      <c r="I119" s="74"/>
      <c r="J119" s="6">
        <f t="shared" si="5"/>
        <v>276000</v>
      </c>
      <c r="K119" s="74"/>
      <c r="L119" s="74"/>
      <c r="M119" s="77">
        <f t="shared" si="6"/>
        <v>276000</v>
      </c>
      <c r="N119" s="37"/>
      <c r="O119" s="37"/>
      <c r="P119" s="37"/>
      <c r="Q119" s="74"/>
    </row>
    <row r="120" spans="1:18" s="75" customFormat="1" ht="30" customHeight="1">
      <c r="A120" s="90" t="s">
        <v>256</v>
      </c>
      <c r="B120" s="73"/>
      <c r="C120" s="73">
        <v>44898</v>
      </c>
      <c r="D120" s="74">
        <v>2808250</v>
      </c>
      <c r="E120" s="74">
        <v>2664850</v>
      </c>
      <c r="F120" s="74"/>
      <c r="G120" s="74"/>
      <c r="H120" s="74">
        <v>418250</v>
      </c>
      <c r="I120" s="74"/>
      <c r="J120" s="6">
        <f t="shared" si="5"/>
        <v>5891350</v>
      </c>
      <c r="K120" s="74">
        <v>2611350</v>
      </c>
      <c r="L120" s="74">
        <v>3000000</v>
      </c>
      <c r="M120" s="77">
        <f t="shared" si="6"/>
        <v>280000</v>
      </c>
      <c r="N120" s="37"/>
      <c r="O120" s="37"/>
      <c r="P120" s="37">
        <v>5611350</v>
      </c>
      <c r="Q120" s="74"/>
      <c r="R120" s="22" t="s">
        <v>280</v>
      </c>
    </row>
    <row r="121" spans="1:18" s="75" customFormat="1" ht="30" customHeight="1">
      <c r="A121" s="73" t="s">
        <v>65</v>
      </c>
      <c r="B121" s="73"/>
      <c r="C121" s="73" t="s">
        <v>257</v>
      </c>
      <c r="D121" s="74">
        <v>1081000</v>
      </c>
      <c r="E121" s="74">
        <v>364000</v>
      </c>
      <c r="F121" s="74">
        <v>260000</v>
      </c>
      <c r="G121" s="74">
        <v>52000</v>
      </c>
      <c r="H121" s="74">
        <v>600000</v>
      </c>
      <c r="I121" s="74"/>
      <c r="J121" s="6">
        <f t="shared" si="5"/>
        <v>2357000</v>
      </c>
      <c r="K121" s="74"/>
      <c r="L121" s="74"/>
      <c r="M121" s="77">
        <f t="shared" si="6"/>
        <v>2357000</v>
      </c>
      <c r="N121" s="37"/>
      <c r="O121" s="37"/>
      <c r="P121" s="37"/>
      <c r="Q121" s="74"/>
    </row>
    <row r="122" spans="1:18" s="75" customFormat="1" ht="30" customHeight="1">
      <c r="A122" s="73" t="s">
        <v>65</v>
      </c>
      <c r="B122" s="73"/>
      <c r="C122" s="73" t="s">
        <v>258</v>
      </c>
      <c r="D122" s="74">
        <v>506000</v>
      </c>
      <c r="E122" s="74"/>
      <c r="F122" s="74">
        <v>400000</v>
      </c>
      <c r="G122" s="74">
        <v>80000</v>
      </c>
      <c r="H122" s="74">
        <v>300000</v>
      </c>
      <c r="I122" s="74"/>
      <c r="J122" s="6">
        <f t="shared" si="5"/>
        <v>1286000</v>
      </c>
      <c r="K122" s="74"/>
      <c r="L122" s="74"/>
      <c r="M122" s="77">
        <f t="shared" si="6"/>
        <v>1286000</v>
      </c>
      <c r="N122" s="37"/>
      <c r="O122" s="37"/>
      <c r="P122" s="37"/>
      <c r="Q122" s="74"/>
    </row>
    <row r="123" spans="1:18" s="75" customFormat="1" ht="30" customHeight="1">
      <c r="A123" s="73" t="s">
        <v>259</v>
      </c>
      <c r="B123" s="73"/>
      <c r="C123" s="73" t="s">
        <v>260</v>
      </c>
      <c r="D123" s="74"/>
      <c r="E123" s="74"/>
      <c r="F123" s="74"/>
      <c r="G123" s="74"/>
      <c r="H123" s="74"/>
      <c r="I123" s="74"/>
      <c r="J123" s="6">
        <f t="shared" si="5"/>
        <v>0</v>
      </c>
      <c r="K123" s="74"/>
      <c r="L123" s="74"/>
      <c r="M123" s="77">
        <f t="shared" si="6"/>
        <v>0</v>
      </c>
      <c r="N123" s="37"/>
      <c r="O123" s="37"/>
      <c r="P123" s="37"/>
      <c r="Q123" s="74"/>
    </row>
    <row r="124" spans="1:18" s="75" customFormat="1" ht="30" customHeight="1">
      <c r="A124" s="73" t="s">
        <v>261</v>
      </c>
      <c r="B124" s="73"/>
      <c r="C124" s="73" t="s">
        <v>263</v>
      </c>
      <c r="D124" s="74"/>
      <c r="E124" s="74"/>
      <c r="F124" s="74"/>
      <c r="G124" s="74"/>
      <c r="H124" s="74"/>
      <c r="I124" s="74"/>
      <c r="J124" s="6">
        <f t="shared" ref="J124:J129" si="11">D124+E124+F124+G124+H124+I124</f>
        <v>0</v>
      </c>
      <c r="K124" s="74"/>
      <c r="L124" s="74"/>
      <c r="M124" s="77">
        <f t="shared" ref="M124:M128" si="12">J124-K124-L124</f>
        <v>0</v>
      </c>
      <c r="N124" s="37"/>
      <c r="O124" s="37"/>
      <c r="P124" s="37"/>
      <c r="Q124" s="74"/>
    </row>
    <row r="125" spans="1:18" s="75" customFormat="1" ht="30" customHeight="1">
      <c r="A125" s="73" t="s">
        <v>84</v>
      </c>
      <c r="B125" s="73"/>
      <c r="C125" s="73" t="s">
        <v>262</v>
      </c>
      <c r="D125" s="74">
        <v>690000</v>
      </c>
      <c r="E125" s="74"/>
      <c r="F125" s="74"/>
      <c r="G125" s="74"/>
      <c r="H125" s="74"/>
      <c r="I125" s="74"/>
      <c r="J125" s="6">
        <f t="shared" si="11"/>
        <v>690000</v>
      </c>
      <c r="K125" s="74"/>
      <c r="L125" s="74"/>
      <c r="M125" s="77">
        <f t="shared" si="12"/>
        <v>690000</v>
      </c>
      <c r="N125" s="37"/>
      <c r="O125" s="37"/>
      <c r="P125" s="37"/>
      <c r="Q125" s="74"/>
    </row>
    <row r="126" spans="1:18" s="75" customFormat="1" ht="30" customHeight="1">
      <c r="A126" s="73"/>
      <c r="B126" s="73"/>
      <c r="C126" s="73"/>
      <c r="D126" s="74"/>
      <c r="E126" s="74"/>
      <c r="F126" s="74"/>
      <c r="G126" s="74"/>
      <c r="H126" s="74"/>
      <c r="I126" s="74"/>
      <c r="J126" s="6">
        <f t="shared" si="11"/>
        <v>0</v>
      </c>
      <c r="K126" s="74"/>
      <c r="L126" s="74"/>
      <c r="M126" s="77">
        <f t="shared" si="12"/>
        <v>0</v>
      </c>
      <c r="N126" s="37"/>
      <c r="O126" s="37"/>
      <c r="P126" s="37"/>
      <c r="Q126" s="74"/>
    </row>
    <row r="127" spans="1:18" s="75" customFormat="1" ht="30" customHeight="1">
      <c r="A127" s="18"/>
      <c r="B127" s="18"/>
      <c r="C127" s="18"/>
      <c r="D127" s="19"/>
      <c r="E127" s="19"/>
      <c r="F127" s="19"/>
      <c r="G127" s="19"/>
      <c r="H127" s="19"/>
      <c r="I127" s="19"/>
      <c r="J127" s="6">
        <f t="shared" si="11"/>
        <v>0</v>
      </c>
      <c r="K127" s="19"/>
      <c r="L127" s="19"/>
      <c r="M127" s="77">
        <f t="shared" si="12"/>
        <v>0</v>
      </c>
      <c r="N127" s="37"/>
      <c r="O127" s="37"/>
      <c r="P127" s="37"/>
      <c r="Q127" s="19"/>
    </row>
    <row r="128" spans="1:18" s="75" customFormat="1" ht="30" customHeight="1">
      <c r="A128" s="18"/>
      <c r="B128" s="18"/>
      <c r="C128" s="18"/>
      <c r="D128" s="19"/>
      <c r="E128" s="19"/>
      <c r="F128" s="19"/>
      <c r="G128" s="19"/>
      <c r="H128" s="19"/>
      <c r="I128" s="19"/>
      <c r="J128" s="6">
        <f t="shared" si="11"/>
        <v>0</v>
      </c>
      <c r="K128" s="19"/>
      <c r="L128" s="19"/>
      <c r="M128" s="77">
        <f t="shared" si="12"/>
        <v>0</v>
      </c>
      <c r="N128" s="37"/>
      <c r="O128" s="37"/>
      <c r="P128" s="37"/>
      <c r="Q128" s="19"/>
    </row>
    <row r="129" spans="1:51" s="22" customFormat="1" ht="30" customHeight="1">
      <c r="A129" s="23" t="s">
        <v>25</v>
      </c>
      <c r="B129" s="23"/>
      <c r="C129" s="23"/>
      <c r="D129" s="24">
        <f t="shared" ref="D129:I129" si="13">SUM(D117:D128)</f>
        <v>11832250</v>
      </c>
      <c r="E129" s="24">
        <f t="shared" si="13"/>
        <v>3616850</v>
      </c>
      <c r="F129" s="24">
        <f t="shared" si="13"/>
        <v>1080000</v>
      </c>
      <c r="G129" s="24">
        <f t="shared" si="13"/>
        <v>216000</v>
      </c>
      <c r="H129" s="24">
        <f t="shared" si="13"/>
        <v>1678250</v>
      </c>
      <c r="I129" s="24">
        <f t="shared" si="13"/>
        <v>0</v>
      </c>
      <c r="J129" s="60">
        <f t="shared" si="11"/>
        <v>18423350</v>
      </c>
      <c r="K129" s="24">
        <f>SUM(K117:K128)</f>
        <v>6802350</v>
      </c>
      <c r="L129" s="24">
        <f>SUM(L117:L128)</f>
        <v>3000000</v>
      </c>
      <c r="M129" s="60">
        <f>SUM(M117:M128)</f>
        <v>8621000</v>
      </c>
      <c r="N129" s="17"/>
      <c r="O129" s="17"/>
      <c r="P129" s="17"/>
      <c r="Q129" s="53"/>
    </row>
    <row r="130" spans="1:51" s="22" customFormat="1" ht="30" customHeight="1">
      <c r="A130" s="16"/>
      <c r="B130" s="16"/>
      <c r="C130" s="18"/>
      <c r="D130" s="19"/>
      <c r="E130" s="19"/>
      <c r="F130" s="19"/>
      <c r="G130" s="19"/>
      <c r="H130" s="19"/>
      <c r="I130" s="19"/>
      <c r="J130" s="6">
        <f t="shared" ref="J130" ca="1" si="14">D130+E130+F130+G130+H5H4+I130+J130</f>
        <v>0</v>
      </c>
      <c r="K130" s="21"/>
      <c r="L130" s="19"/>
      <c r="M130" s="78"/>
      <c r="N130" s="20"/>
      <c r="O130" s="20" t="s">
        <v>31</v>
      </c>
      <c r="P130" s="20" t="s">
        <v>30</v>
      </c>
      <c r="Q130" s="21" t="s">
        <v>32</v>
      </c>
    </row>
    <row r="131" spans="1:51" s="22" customFormat="1" ht="30" customHeight="1">
      <c r="A131" s="26" t="s">
        <v>5</v>
      </c>
      <c r="B131" s="26"/>
      <c r="C131" s="27"/>
      <c r="D131" s="28">
        <v>0</v>
      </c>
      <c r="E131" s="28">
        <v>0</v>
      </c>
      <c r="F131" s="28">
        <v>0</v>
      </c>
      <c r="G131" s="28">
        <v>0</v>
      </c>
      <c r="H131" s="28">
        <v>0</v>
      </c>
      <c r="I131" s="28">
        <v>0</v>
      </c>
      <c r="J131" s="85">
        <f>J9+J19+J28+J36+J43+J53+J61+J72+J84+J95+J116+J129</f>
        <v>346535250</v>
      </c>
      <c r="K131" s="29"/>
      <c r="L131" s="28"/>
      <c r="M131" s="86">
        <f>M9+M19+M28+M36+M43+M53+M61+M72+M84+M95+M116+M129</f>
        <v>93059400</v>
      </c>
      <c r="N131" s="64"/>
      <c r="O131" s="63">
        <f>O9+O19+O28+O36+O43+O53+O61+O72+O84+O95+O116+O129</f>
        <v>1811000</v>
      </c>
      <c r="P131" s="63"/>
      <c r="Q131" s="57"/>
    </row>
    <row r="132" spans="1:51" s="22" customFormat="1" ht="30" customHeight="1">
      <c r="A132" s="39"/>
      <c r="B132" s="16"/>
      <c r="C132" s="18"/>
      <c r="D132" s="19"/>
      <c r="E132" s="19"/>
      <c r="F132" s="19"/>
      <c r="G132" s="19"/>
      <c r="H132" s="19"/>
      <c r="I132" s="19"/>
      <c r="J132" s="17"/>
      <c r="K132" s="21"/>
      <c r="L132" s="19"/>
      <c r="M132" s="20"/>
      <c r="N132" s="20"/>
      <c r="O132" s="20"/>
      <c r="P132" s="20"/>
      <c r="Q132" s="21"/>
    </row>
    <row r="133" spans="1:51" s="22" customFormat="1" ht="30" customHeight="1">
      <c r="A133" s="39"/>
      <c r="B133" s="16"/>
      <c r="C133" s="18"/>
      <c r="D133" s="19"/>
      <c r="E133" s="170" t="s">
        <v>11</v>
      </c>
      <c r="F133" s="171"/>
      <c r="G133" s="171"/>
      <c r="H133" s="171"/>
      <c r="I133" s="171"/>
      <c r="J133" s="172"/>
      <c r="K133" s="21"/>
      <c r="L133" s="19"/>
      <c r="M133" s="20"/>
      <c r="N133" s="20"/>
      <c r="O133" s="20"/>
      <c r="P133" s="20"/>
      <c r="Q133" s="21"/>
    </row>
    <row r="134" spans="1:51" s="43" customFormat="1" ht="30" customHeight="1">
      <c r="A134" s="49"/>
      <c r="B134" s="40" t="s">
        <v>12</v>
      </c>
      <c r="C134" s="41" t="s">
        <v>13</v>
      </c>
      <c r="D134" s="41" t="s">
        <v>14</v>
      </c>
      <c r="E134" s="41" t="s">
        <v>15</v>
      </c>
      <c r="F134" s="41" t="s">
        <v>16</v>
      </c>
      <c r="G134" s="41" t="s">
        <v>17</v>
      </c>
      <c r="H134" s="41" t="s">
        <v>18</v>
      </c>
      <c r="I134" s="42" t="s">
        <v>19</v>
      </c>
      <c r="J134" s="42" t="s">
        <v>20</v>
      </c>
      <c r="K134" s="42" t="s">
        <v>21</v>
      </c>
      <c r="L134" s="41" t="s">
        <v>22</v>
      </c>
      <c r="M134" s="42" t="s">
        <v>23</v>
      </c>
      <c r="N134" s="42"/>
      <c r="O134" s="42"/>
      <c r="P134" s="42"/>
      <c r="Q134" s="51" t="s">
        <v>5</v>
      </c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</row>
    <row r="135" spans="1:51" s="22" customFormat="1" ht="30" customHeight="1">
      <c r="A135" s="16" t="s">
        <v>195</v>
      </c>
      <c r="B135" s="25">
        <v>0</v>
      </c>
      <c r="C135" s="25"/>
      <c r="D135" s="25"/>
      <c r="E135" s="21"/>
      <c r="F135" s="21"/>
      <c r="G135" s="21"/>
      <c r="H135" s="21"/>
      <c r="I135" s="20"/>
      <c r="J135" s="21"/>
      <c r="K135" s="21"/>
      <c r="L135" s="19"/>
      <c r="M135" s="20"/>
      <c r="N135" s="20"/>
      <c r="O135" s="20"/>
      <c r="P135" s="20"/>
      <c r="Q135" s="21"/>
    </row>
    <row r="136" spans="1:51" s="22" customFormat="1" ht="30" customHeight="1">
      <c r="A136" s="16" t="s">
        <v>196</v>
      </c>
      <c r="B136" s="25">
        <f>J9</f>
        <v>13451000</v>
      </c>
      <c r="C136" s="21">
        <f>J19</f>
        <v>20883500</v>
      </c>
      <c r="D136" s="21">
        <f>J28</f>
        <v>17918400</v>
      </c>
      <c r="E136" s="21">
        <f>J36</f>
        <v>11358000</v>
      </c>
      <c r="F136" s="21">
        <f>J43</f>
        <v>16774000</v>
      </c>
      <c r="G136" s="21">
        <f>J53</f>
        <v>20753000</v>
      </c>
      <c r="H136" s="21">
        <f>J61</f>
        <v>17954000</v>
      </c>
      <c r="I136" s="20">
        <f>J72</f>
        <v>57122000</v>
      </c>
      <c r="J136" s="54">
        <f>J84</f>
        <v>25724000</v>
      </c>
      <c r="K136" s="21">
        <f>J95</f>
        <v>61283000</v>
      </c>
      <c r="L136" s="19">
        <f>J116</f>
        <v>64891000</v>
      </c>
      <c r="M136" s="20">
        <f>J129</f>
        <v>18423350</v>
      </c>
      <c r="N136" s="20"/>
      <c r="O136" s="20"/>
      <c r="P136" s="20"/>
      <c r="Q136" s="21"/>
    </row>
    <row r="137" spans="1:51" s="22" customFormat="1" ht="30" customHeight="1">
      <c r="A137" s="16" t="s">
        <v>36</v>
      </c>
      <c r="B137" s="25"/>
      <c r="C137" s="21"/>
      <c r="D137" s="21"/>
      <c r="E137" s="21"/>
      <c r="F137" s="21"/>
      <c r="G137" s="21"/>
      <c r="H137" s="21"/>
      <c r="I137" s="20"/>
      <c r="J137" s="54"/>
      <c r="K137" s="21"/>
      <c r="L137" s="19"/>
      <c r="M137" s="20"/>
      <c r="N137" s="20"/>
      <c r="O137" s="20"/>
      <c r="P137" s="20"/>
      <c r="Q137" s="21"/>
    </row>
    <row r="138" spans="1:51" s="47" customFormat="1" ht="30" customHeight="1">
      <c r="A138" s="44" t="s">
        <v>37</v>
      </c>
      <c r="B138" s="45">
        <f>B135+B136-B137</f>
        <v>13451000</v>
      </c>
      <c r="C138" s="45">
        <f>C135+C136-C137</f>
        <v>20883500</v>
      </c>
      <c r="D138" s="45">
        <f t="shared" ref="D138:M138" si="15">D135+D136-D137</f>
        <v>17918400</v>
      </c>
      <c r="E138" s="45">
        <f t="shared" si="15"/>
        <v>11358000</v>
      </c>
      <c r="F138" s="45">
        <f t="shared" si="15"/>
        <v>16774000</v>
      </c>
      <c r="G138" s="45">
        <f t="shared" si="15"/>
        <v>20753000</v>
      </c>
      <c r="H138" s="45">
        <f t="shared" si="15"/>
        <v>17954000</v>
      </c>
      <c r="I138" s="45">
        <f t="shared" si="15"/>
        <v>57122000</v>
      </c>
      <c r="J138" s="45">
        <f t="shared" si="15"/>
        <v>25724000</v>
      </c>
      <c r="K138" s="45">
        <f t="shared" si="15"/>
        <v>61283000</v>
      </c>
      <c r="L138" s="45">
        <f t="shared" si="15"/>
        <v>64891000</v>
      </c>
      <c r="M138" s="45">
        <f t="shared" si="15"/>
        <v>18423350</v>
      </c>
      <c r="N138" s="46"/>
      <c r="O138" s="46"/>
      <c r="P138" s="46"/>
      <c r="Q138" s="38"/>
    </row>
    <row r="139" spans="1:51" ht="30" customHeight="1">
      <c r="J139" s="11"/>
      <c r="M139" s="80"/>
      <c r="N139" s="55"/>
      <c r="O139" s="55"/>
      <c r="P139" s="55"/>
    </row>
    <row r="140" spans="1:51" ht="30" customHeight="1">
      <c r="M140" s="22"/>
    </row>
    <row r="141" spans="1:51" ht="30" customHeight="1">
      <c r="M141" s="22"/>
    </row>
    <row r="142" spans="1:51" ht="30" customHeight="1">
      <c r="B142" s="48"/>
      <c r="M142" s="22"/>
    </row>
    <row r="143" spans="1:51" ht="30" customHeight="1">
      <c r="B143" s="48"/>
      <c r="M143" s="22"/>
    </row>
    <row r="144" spans="1:51" ht="30" customHeight="1">
      <c r="B144" s="48"/>
      <c r="M144" s="22"/>
    </row>
    <row r="145" spans="2:13" ht="30" customHeight="1">
      <c r="B145" s="48"/>
      <c r="M145" s="22"/>
    </row>
    <row r="146" spans="2:13" ht="30" customHeight="1">
      <c r="B146" s="48"/>
      <c r="M146" s="22"/>
    </row>
    <row r="147" spans="2:13" ht="30" customHeight="1">
      <c r="B147" s="48"/>
      <c r="M147" s="22"/>
    </row>
    <row r="148" spans="2:13" ht="30" customHeight="1">
      <c r="B148" s="48"/>
      <c r="M148" s="22"/>
    </row>
    <row r="149" spans="2:13" ht="30" customHeight="1">
      <c r="M149" s="22"/>
    </row>
    <row r="150" spans="2:13" ht="30" customHeight="1">
      <c r="M150" s="22"/>
    </row>
  </sheetData>
  <mergeCells count="5">
    <mergeCell ref="A1:Q1"/>
    <mergeCell ref="E133:J133"/>
    <mergeCell ref="A2:A3"/>
    <mergeCell ref="C2:C3"/>
    <mergeCell ref="D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J201"/>
  <sheetViews>
    <sheetView tabSelected="1" topLeftCell="J1" zoomScale="82" zoomScaleNormal="82" zoomScaleSheetLayoutView="75" workbookViewId="0">
      <pane ySplit="3" topLeftCell="A4" activePane="bottomLeft" state="frozen"/>
      <selection pane="bottomLeft" activeCell="V180" sqref="V180"/>
    </sheetView>
  </sheetViews>
  <sheetFormatPr baseColWidth="10" defaultRowHeight="30" customHeight="1"/>
  <cols>
    <col min="1" max="1" width="30" customWidth="1"/>
    <col min="2" max="2" width="22.28515625" customWidth="1"/>
    <col min="3" max="3" width="18.7109375" customWidth="1"/>
    <col min="4" max="4" width="19.28515625" customWidth="1"/>
    <col min="5" max="5" width="20.140625" customWidth="1"/>
    <col min="6" max="6" width="20.42578125" customWidth="1"/>
    <col min="7" max="7" width="16.5703125" customWidth="1"/>
    <col min="8" max="8" width="20.85546875" customWidth="1"/>
    <col min="9" max="9" width="17.7109375" customWidth="1"/>
    <col min="10" max="10" width="19.42578125" customWidth="1"/>
    <col min="11" max="19" width="17.7109375" customWidth="1"/>
    <col min="20" max="20" width="21.28515625" customWidth="1"/>
  </cols>
  <sheetData>
    <row r="1" spans="1:21" ht="30" customHeight="1" thickBot="1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1" ht="30" customHeight="1">
      <c r="A2" s="93"/>
      <c r="B2" s="93"/>
      <c r="C2" s="93"/>
      <c r="D2" s="93"/>
      <c r="E2" s="93"/>
      <c r="F2" s="93"/>
      <c r="G2" s="93"/>
      <c r="H2" s="93"/>
      <c r="I2" s="94"/>
      <c r="J2" s="180" t="s">
        <v>323</v>
      </c>
      <c r="K2" s="181"/>
      <c r="L2" s="181"/>
      <c r="M2" s="180" t="s">
        <v>324</v>
      </c>
      <c r="N2" s="181"/>
      <c r="O2" s="182"/>
      <c r="P2" s="180" t="s">
        <v>325</v>
      </c>
      <c r="Q2" s="181"/>
      <c r="R2" s="182"/>
      <c r="S2" s="180"/>
      <c r="T2" s="182"/>
    </row>
    <row r="3" spans="1:21" ht="18">
      <c r="A3" s="153" t="s">
        <v>391</v>
      </c>
      <c r="B3" s="154" t="s">
        <v>392</v>
      </c>
      <c r="C3" s="2" t="s">
        <v>2</v>
      </c>
      <c r="D3" s="2" t="s">
        <v>33</v>
      </c>
      <c r="E3" s="2" t="s">
        <v>3</v>
      </c>
      <c r="F3" s="2" t="s">
        <v>4</v>
      </c>
      <c r="G3" s="2" t="s">
        <v>34</v>
      </c>
      <c r="H3" s="81" t="s">
        <v>5</v>
      </c>
      <c r="I3" s="134" t="s">
        <v>26</v>
      </c>
      <c r="J3" s="136" t="s">
        <v>317</v>
      </c>
      <c r="K3" s="56" t="s">
        <v>318</v>
      </c>
      <c r="L3" s="138" t="s">
        <v>319</v>
      </c>
      <c r="M3" s="136" t="s">
        <v>320</v>
      </c>
      <c r="N3" s="56" t="s">
        <v>318</v>
      </c>
      <c r="O3" s="137" t="s">
        <v>319</v>
      </c>
      <c r="P3" s="136" t="s">
        <v>317</v>
      </c>
      <c r="Q3" s="56" t="s">
        <v>318</v>
      </c>
      <c r="R3" s="137" t="s">
        <v>319</v>
      </c>
      <c r="S3" s="140" t="s">
        <v>322</v>
      </c>
      <c r="T3" s="141" t="s">
        <v>321</v>
      </c>
      <c r="U3" s="139"/>
    </row>
    <row r="4" spans="1:21" s="162" customFormat="1" ht="30" customHeight="1">
      <c r="A4" s="16" t="s">
        <v>281</v>
      </c>
      <c r="B4" s="18" t="s">
        <v>393</v>
      </c>
      <c r="C4" s="19">
        <v>1760000</v>
      </c>
      <c r="D4" s="19">
        <v>200000</v>
      </c>
      <c r="E4" s="19">
        <v>125000</v>
      </c>
      <c r="F4" s="19">
        <v>25000</v>
      </c>
      <c r="G4" s="19">
        <v>450000</v>
      </c>
      <c r="H4" s="17">
        <f>C4+D4+E4+F4+G4</f>
        <v>2560000</v>
      </c>
      <c r="I4" s="97"/>
      <c r="J4" s="145">
        <v>44924</v>
      </c>
      <c r="K4" s="20">
        <v>1200000</v>
      </c>
      <c r="L4" s="97" t="s">
        <v>211</v>
      </c>
      <c r="M4" s="145">
        <v>44937</v>
      </c>
      <c r="N4" s="20">
        <v>1360000</v>
      </c>
      <c r="O4" s="106" t="s">
        <v>330</v>
      </c>
      <c r="P4" s="105"/>
      <c r="Q4" s="17"/>
      <c r="R4" s="106"/>
      <c r="S4" s="105">
        <f>K4+N4+Q4</f>
        <v>2560000</v>
      </c>
      <c r="T4" s="110">
        <f>H4-S4</f>
        <v>0</v>
      </c>
    </row>
    <row r="5" spans="1:21" s="22" customFormat="1" ht="30" customHeight="1">
      <c r="A5" s="16" t="s">
        <v>282</v>
      </c>
      <c r="B5" s="19" t="s">
        <v>283</v>
      </c>
      <c r="C5" s="19">
        <v>640000</v>
      </c>
      <c r="D5" s="19">
        <v>0</v>
      </c>
      <c r="E5" s="19">
        <v>0</v>
      </c>
      <c r="F5" s="19">
        <v>0</v>
      </c>
      <c r="G5" s="19">
        <v>100000</v>
      </c>
      <c r="H5" s="17">
        <f t="shared" ref="H5:H126" si="0">C5+D5+E5+F5+G5</f>
        <v>740000</v>
      </c>
      <c r="I5" s="97"/>
      <c r="J5" s="145">
        <v>44933</v>
      </c>
      <c r="K5" s="20">
        <v>740000</v>
      </c>
      <c r="L5" s="97" t="s">
        <v>326</v>
      </c>
      <c r="M5" s="105"/>
      <c r="N5" s="20"/>
      <c r="O5" s="106"/>
      <c r="P5" s="105"/>
      <c r="Q5" s="17"/>
      <c r="R5" s="106"/>
      <c r="S5" s="105">
        <f t="shared" ref="S5:S109" si="1">K5+N5+Q5</f>
        <v>740000</v>
      </c>
      <c r="T5" s="110">
        <f t="shared" ref="T5:T109" si="2">H5-S5</f>
        <v>0</v>
      </c>
    </row>
    <row r="6" spans="1:21" s="22" customFormat="1" ht="30" customHeight="1">
      <c r="A6" s="16" t="s">
        <v>284</v>
      </c>
      <c r="B6" s="19" t="s">
        <v>285</v>
      </c>
      <c r="C6" s="19">
        <v>3535000</v>
      </c>
      <c r="D6" s="19">
        <v>0</v>
      </c>
      <c r="E6" s="19">
        <v>0</v>
      </c>
      <c r="F6" s="19">
        <v>0</v>
      </c>
      <c r="G6" s="19">
        <v>0</v>
      </c>
      <c r="H6" s="17">
        <f t="shared" si="0"/>
        <v>3535000</v>
      </c>
      <c r="I6" s="97"/>
      <c r="J6" s="145">
        <v>44940</v>
      </c>
      <c r="K6" s="20">
        <v>2740000</v>
      </c>
      <c r="L6" s="97" t="s">
        <v>326</v>
      </c>
      <c r="M6" s="145">
        <v>44942</v>
      </c>
      <c r="N6" s="20">
        <v>795000</v>
      </c>
      <c r="O6" s="106"/>
      <c r="P6" s="105"/>
      <c r="Q6" s="17"/>
      <c r="R6" s="106"/>
      <c r="S6" s="105">
        <f t="shared" si="1"/>
        <v>3535000</v>
      </c>
      <c r="T6" s="110">
        <f t="shared" si="2"/>
        <v>0</v>
      </c>
      <c r="U6" s="92"/>
    </row>
    <row r="7" spans="1:21" s="22" customFormat="1" ht="30" customHeight="1">
      <c r="A7" s="16" t="s">
        <v>65</v>
      </c>
      <c r="B7" s="19" t="s">
        <v>286</v>
      </c>
      <c r="C7" s="19">
        <v>350000</v>
      </c>
      <c r="D7" s="19"/>
      <c r="E7" s="19"/>
      <c r="F7" s="19"/>
      <c r="G7" s="19"/>
      <c r="H7" s="17">
        <f t="shared" si="0"/>
        <v>350000</v>
      </c>
      <c r="I7" s="97"/>
      <c r="J7" s="145">
        <v>44964</v>
      </c>
      <c r="K7" s="20">
        <v>350000</v>
      </c>
      <c r="L7" s="97" t="s">
        <v>211</v>
      </c>
      <c r="M7" s="105"/>
      <c r="N7" s="20"/>
      <c r="O7" s="106"/>
      <c r="P7" s="105"/>
      <c r="Q7" s="17"/>
      <c r="R7" s="106"/>
      <c r="S7" s="105">
        <f t="shared" si="1"/>
        <v>350000</v>
      </c>
      <c r="T7" s="110">
        <f t="shared" si="2"/>
        <v>0</v>
      </c>
      <c r="U7" s="92"/>
    </row>
    <row r="8" spans="1:21" s="22" customFormat="1" ht="30" customHeight="1">
      <c r="A8" s="163" t="s">
        <v>287</v>
      </c>
      <c r="B8" s="19" t="s">
        <v>288</v>
      </c>
      <c r="C8" s="19">
        <v>1275000</v>
      </c>
      <c r="D8" s="19">
        <v>340000</v>
      </c>
      <c r="E8" s="19">
        <v>170000</v>
      </c>
      <c r="F8" s="19">
        <v>34000</v>
      </c>
      <c r="G8" s="19">
        <v>200000</v>
      </c>
      <c r="H8" s="17">
        <f t="shared" si="0"/>
        <v>2019000</v>
      </c>
      <c r="I8" s="97"/>
      <c r="J8" s="145">
        <v>44946</v>
      </c>
      <c r="K8" s="20">
        <v>1009500</v>
      </c>
      <c r="L8" s="97" t="s">
        <v>211</v>
      </c>
      <c r="M8" s="105" t="s">
        <v>327</v>
      </c>
      <c r="N8" s="20">
        <v>1009500</v>
      </c>
      <c r="O8" s="106" t="s">
        <v>328</v>
      </c>
      <c r="P8" s="105"/>
      <c r="Q8" s="17"/>
      <c r="R8" s="106"/>
      <c r="S8" s="105">
        <f t="shared" si="1"/>
        <v>2019000</v>
      </c>
      <c r="T8" s="110">
        <f t="shared" si="2"/>
        <v>0</v>
      </c>
      <c r="U8" s="92"/>
    </row>
    <row r="9" spans="1:21" s="22" customFormat="1" ht="30" customHeight="1">
      <c r="A9" s="16" t="s">
        <v>65</v>
      </c>
      <c r="B9" s="19" t="s">
        <v>289</v>
      </c>
      <c r="C9" s="19">
        <v>4669000</v>
      </c>
      <c r="D9" s="19">
        <v>1155000</v>
      </c>
      <c r="E9" s="19">
        <v>825000</v>
      </c>
      <c r="F9" s="19">
        <v>165000</v>
      </c>
      <c r="G9" s="19">
        <v>1000000</v>
      </c>
      <c r="H9" s="17">
        <f t="shared" si="0"/>
        <v>7814000</v>
      </c>
      <c r="I9" s="97"/>
      <c r="J9" s="145">
        <v>45016</v>
      </c>
      <c r="K9" s="20">
        <v>7814000</v>
      </c>
      <c r="L9" s="97" t="s">
        <v>439</v>
      </c>
      <c r="M9" s="105"/>
      <c r="N9" s="20"/>
      <c r="O9" s="106"/>
      <c r="P9" s="105"/>
      <c r="Q9" s="17"/>
      <c r="R9" s="106"/>
      <c r="S9" s="105">
        <f t="shared" si="1"/>
        <v>7814000</v>
      </c>
      <c r="T9" s="110">
        <f t="shared" si="2"/>
        <v>0</v>
      </c>
      <c r="U9" s="92"/>
    </row>
    <row r="10" spans="1:21" s="22" customFormat="1" ht="30" customHeight="1">
      <c r="A10" s="16" t="s">
        <v>290</v>
      </c>
      <c r="B10" s="19" t="s">
        <v>291</v>
      </c>
      <c r="C10" s="19">
        <v>2810000</v>
      </c>
      <c r="D10" s="19">
        <v>0</v>
      </c>
      <c r="E10" s="19">
        <v>0</v>
      </c>
      <c r="F10" s="19">
        <v>0</v>
      </c>
      <c r="G10" s="19">
        <v>0</v>
      </c>
      <c r="H10" s="17">
        <f t="shared" si="0"/>
        <v>2810000</v>
      </c>
      <c r="I10" s="97"/>
      <c r="J10" s="145">
        <v>44945</v>
      </c>
      <c r="K10" s="20">
        <v>1000000</v>
      </c>
      <c r="L10" s="97" t="s">
        <v>326</v>
      </c>
      <c r="M10" s="145">
        <v>44947</v>
      </c>
      <c r="N10" s="20">
        <v>1810000</v>
      </c>
      <c r="O10" s="106" t="s">
        <v>326</v>
      </c>
      <c r="P10" s="105"/>
      <c r="Q10" s="17"/>
      <c r="R10" s="106"/>
      <c r="S10" s="105">
        <f t="shared" si="1"/>
        <v>2810000</v>
      </c>
      <c r="T10" s="110">
        <f t="shared" si="2"/>
        <v>0</v>
      </c>
      <c r="U10" s="92"/>
    </row>
    <row r="11" spans="1:21" s="22" customFormat="1" ht="30" customHeight="1">
      <c r="A11" s="16" t="s">
        <v>287</v>
      </c>
      <c r="B11" s="19" t="s">
        <v>291</v>
      </c>
      <c r="C11" s="19">
        <v>2625000</v>
      </c>
      <c r="D11" s="19">
        <v>820000</v>
      </c>
      <c r="E11" s="19">
        <v>410000</v>
      </c>
      <c r="F11" s="19">
        <v>82000</v>
      </c>
      <c r="G11" s="19">
        <v>200000</v>
      </c>
      <c r="H11" s="17">
        <f t="shared" si="0"/>
        <v>4137000</v>
      </c>
      <c r="I11" s="97"/>
      <c r="J11" s="145">
        <v>44956</v>
      </c>
      <c r="K11" s="20">
        <v>4137000</v>
      </c>
      <c r="L11" s="97" t="s">
        <v>328</v>
      </c>
      <c r="M11" s="105"/>
      <c r="N11" s="20"/>
      <c r="O11" s="106"/>
      <c r="P11" s="105"/>
      <c r="Q11" s="17"/>
      <c r="R11" s="106"/>
      <c r="S11" s="105">
        <f t="shared" si="1"/>
        <v>4137000</v>
      </c>
      <c r="T11" s="110">
        <f t="shared" si="2"/>
        <v>0</v>
      </c>
      <c r="U11" s="92"/>
    </row>
    <row r="12" spans="1:21" s="22" customFormat="1" ht="30" customHeight="1">
      <c r="A12" s="16" t="s">
        <v>292</v>
      </c>
      <c r="B12" s="19" t="s">
        <v>293</v>
      </c>
      <c r="C12" s="19">
        <v>8875000</v>
      </c>
      <c r="D12" s="19">
        <v>2410000</v>
      </c>
      <c r="E12" s="19">
        <v>1205000</v>
      </c>
      <c r="F12" s="19">
        <v>241000</v>
      </c>
      <c r="G12" s="19">
        <v>900000</v>
      </c>
      <c r="H12" s="17">
        <f t="shared" si="0"/>
        <v>13631000</v>
      </c>
      <c r="I12" s="97"/>
      <c r="J12" s="145">
        <v>44949</v>
      </c>
      <c r="K12" s="20">
        <v>6300000</v>
      </c>
      <c r="L12" s="97" t="s">
        <v>211</v>
      </c>
      <c r="M12" s="145">
        <v>44963</v>
      </c>
      <c r="N12" s="20">
        <v>7331000</v>
      </c>
      <c r="O12" s="106" t="s">
        <v>211</v>
      </c>
      <c r="P12" s="105"/>
      <c r="Q12" s="17"/>
      <c r="R12" s="106"/>
      <c r="S12" s="105">
        <f t="shared" si="1"/>
        <v>13631000</v>
      </c>
      <c r="T12" s="110">
        <f t="shared" si="2"/>
        <v>0</v>
      </c>
      <c r="U12" s="92"/>
    </row>
    <row r="13" spans="1:21" s="22" customFormat="1" ht="30" customHeight="1">
      <c r="A13" s="16" t="s">
        <v>294</v>
      </c>
      <c r="B13" s="19" t="s">
        <v>295</v>
      </c>
      <c r="C13" s="19">
        <v>3695000</v>
      </c>
      <c r="D13" s="19"/>
      <c r="E13" s="19"/>
      <c r="F13" s="19"/>
      <c r="G13" s="19"/>
      <c r="H13" s="17">
        <f t="shared" si="0"/>
        <v>3695000</v>
      </c>
      <c r="I13" s="97"/>
      <c r="J13" s="145">
        <v>44931</v>
      </c>
      <c r="K13" s="20">
        <v>600000</v>
      </c>
      <c r="L13" s="97" t="s">
        <v>326</v>
      </c>
      <c r="M13" s="145">
        <v>44934</v>
      </c>
      <c r="N13" s="20">
        <v>125000</v>
      </c>
      <c r="O13" s="106" t="s">
        <v>326</v>
      </c>
      <c r="P13" s="145">
        <v>44935</v>
      </c>
      <c r="Q13" s="20">
        <v>2970000</v>
      </c>
      <c r="R13" s="106" t="s">
        <v>329</v>
      </c>
      <c r="S13" s="105">
        <f t="shared" si="1"/>
        <v>3695000</v>
      </c>
      <c r="T13" s="110">
        <f t="shared" si="2"/>
        <v>0</v>
      </c>
      <c r="U13" s="92"/>
    </row>
    <row r="14" spans="1:21" s="22" customFormat="1" ht="30" customHeight="1">
      <c r="A14" s="16" t="s">
        <v>137</v>
      </c>
      <c r="B14" s="19" t="s">
        <v>296</v>
      </c>
      <c r="C14" s="19">
        <v>2650000</v>
      </c>
      <c r="D14" s="19">
        <v>704000</v>
      </c>
      <c r="E14" s="19">
        <v>220000</v>
      </c>
      <c r="F14" s="19">
        <v>88000</v>
      </c>
      <c r="G14" s="19">
        <v>800000</v>
      </c>
      <c r="H14" s="17">
        <f t="shared" si="0"/>
        <v>4462000</v>
      </c>
      <c r="I14" s="97"/>
      <c r="J14" s="145"/>
      <c r="K14" s="20"/>
      <c r="L14" s="97"/>
      <c r="M14" s="105" t="s">
        <v>440</v>
      </c>
      <c r="N14" s="20">
        <v>4462000</v>
      </c>
      <c r="O14" s="106" t="s">
        <v>211</v>
      </c>
      <c r="P14" s="105"/>
      <c r="Q14" s="17"/>
      <c r="R14" s="106"/>
      <c r="S14" s="105">
        <f t="shared" si="1"/>
        <v>4462000</v>
      </c>
      <c r="T14" s="110">
        <f t="shared" si="2"/>
        <v>0</v>
      </c>
      <c r="U14" s="92"/>
    </row>
    <row r="15" spans="1:21" s="22" customFormat="1" ht="30" customHeight="1">
      <c r="A15" s="16" t="s">
        <v>315</v>
      </c>
      <c r="B15" s="164">
        <v>44955</v>
      </c>
      <c r="C15" s="19"/>
      <c r="D15" s="19"/>
      <c r="E15" s="19"/>
      <c r="F15" s="19"/>
      <c r="G15" s="19">
        <v>240000</v>
      </c>
      <c r="H15" s="17">
        <f t="shared" si="0"/>
        <v>240000</v>
      </c>
      <c r="I15" s="97"/>
      <c r="J15" s="145">
        <v>44955</v>
      </c>
      <c r="K15" s="20">
        <v>240000</v>
      </c>
      <c r="L15" s="97" t="s">
        <v>326</v>
      </c>
      <c r="M15" s="105"/>
      <c r="N15" s="20"/>
      <c r="O15" s="106"/>
      <c r="P15" s="105"/>
      <c r="Q15" s="17"/>
      <c r="R15" s="106"/>
      <c r="S15" s="105">
        <f t="shared" si="1"/>
        <v>240000</v>
      </c>
      <c r="T15" s="110">
        <f t="shared" si="2"/>
        <v>0</v>
      </c>
      <c r="U15" s="92"/>
    </row>
    <row r="16" spans="1:21" s="22" customFormat="1" ht="30" customHeight="1">
      <c r="A16" s="16" t="s">
        <v>137</v>
      </c>
      <c r="B16" s="19" t="s">
        <v>296</v>
      </c>
      <c r="C16" s="19">
        <v>125000</v>
      </c>
      <c r="D16" s="19">
        <v>32000</v>
      </c>
      <c r="E16" s="19">
        <v>10000</v>
      </c>
      <c r="F16" s="19">
        <v>2000</v>
      </c>
      <c r="G16" s="19"/>
      <c r="H16" s="17">
        <f t="shared" si="0"/>
        <v>169000</v>
      </c>
      <c r="I16" s="97"/>
      <c r="J16" s="145">
        <v>44981</v>
      </c>
      <c r="K16" s="20">
        <v>169000</v>
      </c>
      <c r="L16" s="97" t="s">
        <v>211</v>
      </c>
      <c r="M16" s="105"/>
      <c r="N16" s="20"/>
      <c r="O16" s="106"/>
      <c r="P16" s="105"/>
      <c r="Q16" s="17"/>
      <c r="R16" s="106"/>
      <c r="S16" s="105">
        <f t="shared" si="1"/>
        <v>169000</v>
      </c>
      <c r="T16" s="110">
        <f t="shared" si="2"/>
        <v>0</v>
      </c>
      <c r="U16" s="92"/>
    </row>
    <row r="17" spans="1:62" s="15" customFormat="1" ht="30" customHeight="1">
      <c r="A17" s="12" t="s">
        <v>297</v>
      </c>
      <c r="B17" s="13"/>
      <c r="C17" s="14">
        <f>SUM(C7:C16)</f>
        <v>27074000</v>
      </c>
      <c r="D17" s="14">
        <f>SUM(D7:D16)</f>
        <v>5461000</v>
      </c>
      <c r="E17" s="14">
        <f>SUM(E7:E16)</f>
        <v>2840000</v>
      </c>
      <c r="F17" s="14">
        <f>SUM(F7:F16)</f>
        <v>612000</v>
      </c>
      <c r="G17" s="14">
        <f>SUM(G7:G16)</f>
        <v>3340000</v>
      </c>
      <c r="H17" s="165">
        <f>SUM(H4:H16)</f>
        <v>46162000</v>
      </c>
      <c r="I17" s="135"/>
      <c r="J17" s="123"/>
      <c r="K17" s="63">
        <f>SUM(K4:K16)</f>
        <v>26299500</v>
      </c>
      <c r="L17" s="96"/>
      <c r="M17" s="107"/>
      <c r="N17" s="61">
        <f>SUM(N10:N16)</f>
        <v>13728000</v>
      </c>
      <c r="O17" s="108"/>
      <c r="P17" s="107"/>
      <c r="Q17" s="61">
        <f>SUM(Q4:Q16)</f>
        <v>2970000</v>
      </c>
      <c r="R17" s="108"/>
      <c r="S17" s="150">
        <f>SUM(S4:S16)</f>
        <v>46162000</v>
      </c>
      <c r="T17" s="143">
        <f>SUM(T4:T16)</f>
        <v>0</v>
      </c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</row>
    <row r="18" spans="1:62" s="22" customFormat="1" ht="30" customHeight="1">
      <c r="A18" s="16" t="s">
        <v>72</v>
      </c>
      <c r="B18" s="18" t="s">
        <v>298</v>
      </c>
      <c r="C18" s="19">
        <v>10260000</v>
      </c>
      <c r="D18" s="19"/>
      <c r="E18" s="19"/>
      <c r="F18" s="19"/>
      <c r="G18" s="19"/>
      <c r="H18" s="17">
        <f t="shared" si="0"/>
        <v>10260000</v>
      </c>
      <c r="I18" s="97"/>
      <c r="J18" s="145">
        <v>44972</v>
      </c>
      <c r="K18" s="20">
        <v>10260000</v>
      </c>
      <c r="L18" s="97" t="s">
        <v>330</v>
      </c>
      <c r="M18" s="105"/>
      <c r="N18" s="21"/>
      <c r="O18" s="110"/>
      <c r="P18" s="109"/>
      <c r="Q18" s="21"/>
      <c r="R18" s="110"/>
      <c r="S18" s="105">
        <f t="shared" si="1"/>
        <v>10260000</v>
      </c>
      <c r="T18" s="110">
        <f t="shared" si="2"/>
        <v>0</v>
      </c>
    </row>
    <row r="19" spans="1:62" s="22" customFormat="1" ht="30" customHeight="1">
      <c r="A19" s="16" t="s">
        <v>259</v>
      </c>
      <c r="B19" s="18" t="s">
        <v>299</v>
      </c>
      <c r="C19" s="19"/>
      <c r="D19" s="19"/>
      <c r="E19" s="19">
        <v>2150000</v>
      </c>
      <c r="F19" s="19">
        <v>430000</v>
      </c>
      <c r="G19" s="19">
        <v>3900000</v>
      </c>
      <c r="H19" s="17">
        <f t="shared" si="0"/>
        <v>6480000</v>
      </c>
      <c r="I19" s="97"/>
      <c r="J19" s="145">
        <v>45077</v>
      </c>
      <c r="K19" s="20">
        <v>6480000</v>
      </c>
      <c r="L19" s="97" t="s">
        <v>441</v>
      </c>
      <c r="M19" s="105"/>
      <c r="N19" s="21"/>
      <c r="O19" s="110"/>
      <c r="P19" s="109"/>
      <c r="Q19" s="21"/>
      <c r="R19" s="110"/>
      <c r="S19" s="105">
        <f t="shared" si="1"/>
        <v>6480000</v>
      </c>
      <c r="T19" s="110">
        <f t="shared" si="2"/>
        <v>0</v>
      </c>
    </row>
    <row r="20" spans="1:62" s="22" customFormat="1" ht="30" customHeight="1">
      <c r="A20" s="16" t="s">
        <v>300</v>
      </c>
      <c r="B20" s="18" t="s">
        <v>114</v>
      </c>
      <c r="C20" s="19">
        <v>1440000</v>
      </c>
      <c r="D20" s="19"/>
      <c r="E20" s="19"/>
      <c r="F20" s="19"/>
      <c r="G20" s="19"/>
      <c r="H20" s="17">
        <f t="shared" si="0"/>
        <v>1440000</v>
      </c>
      <c r="I20" s="97"/>
      <c r="J20" s="145">
        <v>45106</v>
      </c>
      <c r="K20" s="20">
        <v>1440000</v>
      </c>
      <c r="L20" s="97" t="s">
        <v>441</v>
      </c>
      <c r="M20" s="105"/>
      <c r="N20" s="21"/>
      <c r="O20" s="110"/>
      <c r="P20" s="109"/>
      <c r="Q20" s="21"/>
      <c r="R20" s="110"/>
      <c r="S20" s="105">
        <f t="shared" si="1"/>
        <v>1440000</v>
      </c>
      <c r="T20" s="110">
        <f t="shared" si="2"/>
        <v>0</v>
      </c>
    </row>
    <row r="21" spans="1:62" s="22" customFormat="1" ht="30" customHeight="1">
      <c r="A21" s="16" t="s">
        <v>301</v>
      </c>
      <c r="B21" s="18" t="s">
        <v>302</v>
      </c>
      <c r="C21" s="19">
        <v>3510000</v>
      </c>
      <c r="D21" s="19">
        <v>2640000</v>
      </c>
      <c r="E21" s="19">
        <v>1100000</v>
      </c>
      <c r="F21" s="19">
        <v>220000</v>
      </c>
      <c r="G21" s="19">
        <v>500000</v>
      </c>
      <c r="H21" s="17">
        <f t="shared" si="0"/>
        <v>7970000</v>
      </c>
      <c r="I21" s="97"/>
      <c r="J21" s="145">
        <v>44982</v>
      </c>
      <c r="K21" s="20">
        <v>7405000</v>
      </c>
      <c r="L21" s="97" t="s">
        <v>326</v>
      </c>
      <c r="M21" s="145">
        <v>44983</v>
      </c>
      <c r="N21" s="21">
        <v>565000</v>
      </c>
      <c r="O21" s="110" t="s">
        <v>326</v>
      </c>
      <c r="P21" s="109"/>
      <c r="Q21" s="21"/>
      <c r="R21" s="110"/>
      <c r="S21" s="105">
        <f t="shared" si="1"/>
        <v>7970000</v>
      </c>
      <c r="T21" s="110">
        <f t="shared" si="2"/>
        <v>0</v>
      </c>
    </row>
    <row r="22" spans="1:62" s="22" customFormat="1" ht="30" customHeight="1">
      <c r="A22" s="16" t="s">
        <v>303</v>
      </c>
      <c r="B22" s="18">
        <v>44985</v>
      </c>
      <c r="C22" s="19">
        <v>160000</v>
      </c>
      <c r="D22" s="19"/>
      <c r="E22" s="19"/>
      <c r="F22" s="19"/>
      <c r="G22" s="19"/>
      <c r="H22" s="17">
        <f t="shared" si="0"/>
        <v>160000</v>
      </c>
      <c r="I22" s="97"/>
      <c r="J22" s="145">
        <v>44995</v>
      </c>
      <c r="K22" s="20">
        <v>160000</v>
      </c>
      <c r="L22" s="97" t="s">
        <v>211</v>
      </c>
      <c r="M22" s="105"/>
      <c r="N22" s="21"/>
      <c r="O22" s="110"/>
      <c r="P22" s="109"/>
      <c r="Q22" s="21"/>
      <c r="R22" s="110"/>
      <c r="S22" s="105">
        <f t="shared" si="1"/>
        <v>160000</v>
      </c>
      <c r="T22" s="110">
        <f t="shared" si="2"/>
        <v>0</v>
      </c>
    </row>
    <row r="23" spans="1:62" s="22" customFormat="1" ht="30" customHeight="1">
      <c r="A23" s="16" t="s">
        <v>304</v>
      </c>
      <c r="B23" s="18" t="s">
        <v>305</v>
      </c>
      <c r="C23" s="19">
        <v>6265000</v>
      </c>
      <c r="D23" s="19">
        <v>2352000</v>
      </c>
      <c r="E23" s="19">
        <v>1008000</v>
      </c>
      <c r="F23" s="19">
        <v>168000</v>
      </c>
      <c r="G23" s="19">
        <v>600000</v>
      </c>
      <c r="H23" s="17">
        <f t="shared" si="0"/>
        <v>10393000</v>
      </c>
      <c r="I23" s="97"/>
      <c r="J23" s="145">
        <v>44986</v>
      </c>
      <c r="K23" s="20">
        <v>8960700</v>
      </c>
      <c r="L23" s="97" t="s">
        <v>211</v>
      </c>
      <c r="M23" s="145">
        <v>45000</v>
      </c>
      <c r="N23" s="21">
        <v>1432300</v>
      </c>
      <c r="O23" s="110"/>
      <c r="P23" s="109"/>
      <c r="Q23" s="21"/>
      <c r="R23" s="110"/>
      <c r="S23" s="105">
        <f t="shared" si="1"/>
        <v>10393000</v>
      </c>
      <c r="T23" s="110">
        <f t="shared" si="2"/>
        <v>0</v>
      </c>
    </row>
    <row r="24" spans="1:62" s="22" customFormat="1" ht="30" customHeight="1">
      <c r="A24" s="16" t="s">
        <v>306</v>
      </c>
      <c r="B24" s="18" t="s">
        <v>308</v>
      </c>
      <c r="C24" s="19"/>
      <c r="D24" s="19">
        <v>300000</v>
      </c>
      <c r="E24" s="19">
        <v>150000</v>
      </c>
      <c r="F24" s="19">
        <v>60000</v>
      </c>
      <c r="G24" s="19">
        <v>300000</v>
      </c>
      <c r="H24" s="17">
        <f t="shared" si="0"/>
        <v>810000</v>
      </c>
      <c r="I24" s="97"/>
      <c r="J24" s="145">
        <v>44987</v>
      </c>
      <c r="K24" s="20">
        <v>810000</v>
      </c>
      <c r="L24" s="97" t="s">
        <v>326</v>
      </c>
      <c r="M24" s="105"/>
      <c r="N24" s="21"/>
      <c r="O24" s="110"/>
      <c r="P24" s="109"/>
      <c r="Q24" s="21"/>
      <c r="R24" s="110"/>
      <c r="S24" s="105">
        <f t="shared" si="1"/>
        <v>810000</v>
      </c>
      <c r="T24" s="110">
        <f t="shared" si="2"/>
        <v>0</v>
      </c>
    </row>
    <row r="25" spans="1:62" s="22" customFormat="1" ht="30" customHeight="1">
      <c r="A25" s="16" t="s">
        <v>307</v>
      </c>
      <c r="B25" s="18" t="s">
        <v>309</v>
      </c>
      <c r="C25" s="19">
        <v>3330000</v>
      </c>
      <c r="D25" s="19"/>
      <c r="E25" s="19"/>
      <c r="F25" s="19"/>
      <c r="G25" s="19"/>
      <c r="H25" s="17">
        <f t="shared" si="0"/>
        <v>3330000</v>
      </c>
      <c r="I25" s="97"/>
      <c r="J25" s="145">
        <v>44974</v>
      </c>
      <c r="K25" s="20">
        <v>3330000</v>
      </c>
      <c r="L25" s="97" t="s">
        <v>331</v>
      </c>
      <c r="M25" s="105"/>
      <c r="N25" s="21"/>
      <c r="O25" s="110"/>
      <c r="P25" s="109"/>
      <c r="Q25" s="21"/>
      <c r="R25" s="110"/>
      <c r="S25" s="105">
        <f t="shared" si="1"/>
        <v>3330000</v>
      </c>
      <c r="T25" s="110">
        <f t="shared" si="2"/>
        <v>0</v>
      </c>
    </row>
    <row r="26" spans="1:62" s="22" customFormat="1" ht="30" customHeight="1">
      <c r="A26" s="16" t="s">
        <v>310</v>
      </c>
      <c r="B26" s="18" t="s">
        <v>311</v>
      </c>
      <c r="C26" s="19"/>
      <c r="D26" s="19"/>
      <c r="E26" s="19">
        <v>100000</v>
      </c>
      <c r="F26" s="19"/>
      <c r="G26" s="19">
        <v>100000</v>
      </c>
      <c r="H26" s="17">
        <f t="shared" si="0"/>
        <v>200000</v>
      </c>
      <c r="I26" s="97"/>
      <c r="J26" s="145">
        <v>44973</v>
      </c>
      <c r="K26" s="20">
        <v>200000</v>
      </c>
      <c r="L26" s="97" t="s">
        <v>326</v>
      </c>
      <c r="M26" s="105"/>
      <c r="N26" s="21"/>
      <c r="O26" s="110"/>
      <c r="P26" s="109"/>
      <c r="Q26" s="21"/>
      <c r="R26" s="110"/>
      <c r="S26" s="105">
        <f t="shared" si="1"/>
        <v>200000</v>
      </c>
      <c r="T26" s="110">
        <f t="shared" si="2"/>
        <v>0</v>
      </c>
    </row>
    <row r="27" spans="1:62" s="22" customFormat="1" ht="30" customHeight="1">
      <c r="A27" s="16" t="s">
        <v>312</v>
      </c>
      <c r="B27" s="18" t="s">
        <v>313</v>
      </c>
      <c r="C27" s="19"/>
      <c r="D27" s="19"/>
      <c r="E27" s="19">
        <v>3220000</v>
      </c>
      <c r="F27" s="19">
        <v>644000</v>
      </c>
      <c r="G27" s="19">
        <v>3320000</v>
      </c>
      <c r="H27" s="17">
        <f t="shared" si="0"/>
        <v>7184000</v>
      </c>
      <c r="I27" s="97"/>
      <c r="J27" s="145">
        <v>45019</v>
      </c>
      <c r="K27" s="20">
        <v>7184000</v>
      </c>
      <c r="L27" s="97" t="s">
        <v>211</v>
      </c>
      <c r="M27" s="105"/>
      <c r="N27" s="21"/>
      <c r="O27" s="110"/>
      <c r="P27" s="109"/>
      <c r="Q27" s="21"/>
      <c r="R27" s="110"/>
      <c r="S27" s="105">
        <f t="shared" si="1"/>
        <v>7184000</v>
      </c>
      <c r="T27" s="110">
        <f t="shared" si="2"/>
        <v>0</v>
      </c>
    </row>
    <row r="28" spans="1:62" s="22" customFormat="1" ht="30" customHeight="1">
      <c r="A28" s="16" t="s">
        <v>316</v>
      </c>
      <c r="B28" s="18" t="s">
        <v>341</v>
      </c>
      <c r="C28" s="19">
        <v>1295000</v>
      </c>
      <c r="D28" s="19"/>
      <c r="E28" s="19"/>
      <c r="F28" s="19"/>
      <c r="G28" s="19"/>
      <c r="H28" s="17">
        <f t="shared" si="0"/>
        <v>1295000</v>
      </c>
      <c r="I28" s="97"/>
      <c r="J28" s="145">
        <v>45005</v>
      </c>
      <c r="K28" s="20">
        <v>1295000</v>
      </c>
      <c r="L28" s="97" t="s">
        <v>331</v>
      </c>
      <c r="M28" s="105"/>
      <c r="N28" s="21"/>
      <c r="O28" s="110"/>
      <c r="P28" s="109"/>
      <c r="Q28" s="21"/>
      <c r="R28" s="110"/>
      <c r="S28" s="105">
        <f t="shared" si="1"/>
        <v>1295000</v>
      </c>
      <c r="T28" s="110">
        <f t="shared" si="2"/>
        <v>0</v>
      </c>
    </row>
    <row r="29" spans="1:62" s="22" customFormat="1" ht="30" customHeight="1">
      <c r="A29" s="16" t="s">
        <v>314</v>
      </c>
      <c r="B29" s="18"/>
      <c r="C29" s="19">
        <v>2500000</v>
      </c>
      <c r="D29" s="19"/>
      <c r="E29" s="19"/>
      <c r="F29" s="19"/>
      <c r="G29" s="19"/>
      <c r="H29" s="17">
        <f t="shared" si="0"/>
        <v>2500000</v>
      </c>
      <c r="I29" s="97"/>
      <c r="J29" s="145">
        <v>44978</v>
      </c>
      <c r="K29" s="20">
        <v>2500000</v>
      </c>
      <c r="L29" s="97" t="s">
        <v>211</v>
      </c>
      <c r="M29" s="105"/>
      <c r="N29" s="21"/>
      <c r="O29" s="110"/>
      <c r="P29" s="109"/>
      <c r="Q29" s="21"/>
      <c r="R29" s="110"/>
      <c r="S29" s="105">
        <f t="shared" si="1"/>
        <v>2500000</v>
      </c>
      <c r="T29" s="110">
        <f t="shared" si="2"/>
        <v>0</v>
      </c>
    </row>
    <row r="30" spans="1:62" s="15" customFormat="1" ht="30" customHeight="1">
      <c r="A30" s="12" t="s">
        <v>39</v>
      </c>
      <c r="B30" s="13"/>
      <c r="C30" s="14">
        <f t="shared" ref="C30:G30" si="3">SUM(C21:C29)</f>
        <v>17060000</v>
      </c>
      <c r="D30" s="14">
        <f t="shared" si="3"/>
        <v>5292000</v>
      </c>
      <c r="E30" s="14">
        <f t="shared" si="3"/>
        <v>5578000</v>
      </c>
      <c r="F30" s="14">
        <f t="shared" si="3"/>
        <v>1092000</v>
      </c>
      <c r="G30" s="14">
        <f t="shared" si="3"/>
        <v>4820000</v>
      </c>
      <c r="H30" s="165">
        <f>SUM(H18:H29)</f>
        <v>52022000</v>
      </c>
      <c r="I30" s="101"/>
      <c r="J30" s="117"/>
      <c r="K30" s="58"/>
      <c r="L30" s="96"/>
      <c r="M30" s="107"/>
      <c r="N30" s="62"/>
      <c r="O30" s="112"/>
      <c r="P30" s="111"/>
      <c r="Q30" s="60"/>
      <c r="R30" s="112"/>
      <c r="S30" s="151">
        <f>SUM(S18:S29)</f>
        <v>52022000</v>
      </c>
      <c r="T30" s="141">
        <f>SUM(T18:T29)</f>
        <v>0</v>
      </c>
    </row>
    <row r="31" spans="1:62" s="22" customFormat="1" ht="30" customHeight="1">
      <c r="A31" s="16" t="s">
        <v>332</v>
      </c>
      <c r="B31" s="18" t="s">
        <v>333</v>
      </c>
      <c r="C31" s="19">
        <v>6960000</v>
      </c>
      <c r="D31" s="19">
        <v>4080000</v>
      </c>
      <c r="E31" s="19"/>
      <c r="F31" s="19"/>
      <c r="G31" s="19"/>
      <c r="H31" s="17">
        <f t="shared" si="0"/>
        <v>11040000</v>
      </c>
      <c r="I31" s="97">
        <v>1360000</v>
      </c>
      <c r="J31" s="145">
        <v>44986</v>
      </c>
      <c r="K31" s="20">
        <v>11040000</v>
      </c>
      <c r="L31" s="97" t="s">
        <v>211</v>
      </c>
      <c r="M31" s="105"/>
      <c r="N31" s="17"/>
      <c r="O31" s="106"/>
      <c r="P31" s="105"/>
      <c r="Q31" s="17"/>
      <c r="R31" s="106"/>
      <c r="S31" s="105">
        <f t="shared" si="1"/>
        <v>11040000</v>
      </c>
      <c r="T31" s="110">
        <f t="shared" si="2"/>
        <v>0</v>
      </c>
    </row>
    <row r="32" spans="1:62" s="22" customFormat="1" ht="30" customHeight="1">
      <c r="A32" s="16" t="s">
        <v>334</v>
      </c>
      <c r="B32" s="18">
        <v>44989</v>
      </c>
      <c r="C32" s="19"/>
      <c r="D32" s="19">
        <v>1200000</v>
      </c>
      <c r="E32" s="19"/>
      <c r="F32" s="19"/>
      <c r="G32" s="19"/>
      <c r="H32" s="17">
        <f t="shared" si="0"/>
        <v>1200000</v>
      </c>
      <c r="I32" s="97">
        <v>400000</v>
      </c>
      <c r="J32" s="145">
        <v>44991</v>
      </c>
      <c r="K32" s="20">
        <v>1200000</v>
      </c>
      <c r="L32" s="97" t="s">
        <v>326</v>
      </c>
      <c r="M32" s="105"/>
      <c r="N32" s="17"/>
      <c r="O32" s="106"/>
      <c r="P32" s="105"/>
      <c r="Q32" s="17"/>
      <c r="R32" s="106"/>
      <c r="S32" s="105">
        <f t="shared" si="1"/>
        <v>1200000</v>
      </c>
      <c r="T32" s="110">
        <f t="shared" si="2"/>
        <v>0</v>
      </c>
    </row>
    <row r="33" spans="1:21" s="22" customFormat="1" ht="30" customHeight="1">
      <c r="A33" s="16" t="s">
        <v>65</v>
      </c>
      <c r="B33" s="18" t="s">
        <v>335</v>
      </c>
      <c r="C33" s="19">
        <v>3200000</v>
      </c>
      <c r="D33" s="19">
        <v>832000</v>
      </c>
      <c r="E33" s="19">
        <v>520000</v>
      </c>
      <c r="F33" s="19">
        <v>104000</v>
      </c>
      <c r="G33" s="19">
        <v>800000</v>
      </c>
      <c r="H33" s="17">
        <f t="shared" si="0"/>
        <v>5456000</v>
      </c>
      <c r="I33" s="97">
        <v>450000</v>
      </c>
      <c r="J33" s="145">
        <v>45103</v>
      </c>
      <c r="K33" s="20">
        <v>5456000</v>
      </c>
      <c r="L33" s="97" t="s">
        <v>211</v>
      </c>
      <c r="M33" s="105"/>
      <c r="N33" s="17"/>
      <c r="O33" s="106"/>
      <c r="P33" s="105"/>
      <c r="Q33" s="17"/>
      <c r="R33" s="106"/>
      <c r="S33" s="105">
        <f t="shared" si="1"/>
        <v>5456000</v>
      </c>
      <c r="T33" s="110">
        <f t="shared" si="2"/>
        <v>0</v>
      </c>
      <c r="U33" s="82"/>
    </row>
    <row r="34" spans="1:21" s="22" customFormat="1" ht="30" customHeight="1">
      <c r="A34" s="16" t="s">
        <v>312</v>
      </c>
      <c r="B34" s="18" t="s">
        <v>336</v>
      </c>
      <c r="C34" s="19"/>
      <c r="D34" s="19"/>
      <c r="E34" s="19">
        <v>2154000</v>
      </c>
      <c r="F34" s="19">
        <v>359000</v>
      </c>
      <c r="G34" s="19">
        <v>6040000</v>
      </c>
      <c r="H34" s="17">
        <f t="shared" si="0"/>
        <v>8553000</v>
      </c>
      <c r="I34" s="97">
        <v>718000</v>
      </c>
      <c r="J34" s="105"/>
      <c r="K34" s="20"/>
      <c r="L34" s="97"/>
      <c r="M34" s="105"/>
      <c r="N34" s="17"/>
      <c r="O34" s="106"/>
      <c r="P34" s="105"/>
      <c r="Q34" s="17"/>
      <c r="R34" s="106"/>
      <c r="S34" s="105">
        <f t="shared" si="1"/>
        <v>0</v>
      </c>
      <c r="T34" s="110">
        <f t="shared" si="2"/>
        <v>8553000</v>
      </c>
      <c r="U34" s="82"/>
    </row>
    <row r="35" spans="1:21" s="22" customFormat="1" ht="30" customHeight="1">
      <c r="A35" s="16" t="s">
        <v>337</v>
      </c>
      <c r="B35" s="18" t="s">
        <v>338</v>
      </c>
      <c r="C35" s="19"/>
      <c r="D35" s="19"/>
      <c r="E35" s="19">
        <v>2360000</v>
      </c>
      <c r="F35" s="19">
        <v>472000</v>
      </c>
      <c r="G35" s="19">
        <v>2220000</v>
      </c>
      <c r="H35" s="17">
        <f t="shared" si="0"/>
        <v>5052000</v>
      </c>
      <c r="I35" s="97">
        <v>786000</v>
      </c>
      <c r="J35" s="145">
        <v>45203</v>
      </c>
      <c r="K35" s="20">
        <v>5052000</v>
      </c>
      <c r="L35" s="97" t="s">
        <v>330</v>
      </c>
      <c r="M35" s="105"/>
      <c r="N35" s="17"/>
      <c r="O35" s="106"/>
      <c r="P35" s="105"/>
      <c r="Q35" s="17"/>
      <c r="R35" s="106"/>
      <c r="S35" s="105">
        <f t="shared" si="1"/>
        <v>5052000</v>
      </c>
      <c r="T35" s="110">
        <f t="shared" si="2"/>
        <v>0</v>
      </c>
    </row>
    <row r="36" spans="1:21" s="22" customFormat="1" ht="30" customHeight="1">
      <c r="A36" s="16" t="s">
        <v>339</v>
      </c>
      <c r="B36" s="18" t="s">
        <v>340</v>
      </c>
      <c r="C36" s="19">
        <v>1250000</v>
      </c>
      <c r="D36" s="19"/>
      <c r="E36" s="19"/>
      <c r="F36" s="19"/>
      <c r="G36" s="19"/>
      <c r="H36" s="17">
        <f t="shared" si="0"/>
        <v>1250000</v>
      </c>
      <c r="I36" s="97">
        <v>0</v>
      </c>
      <c r="J36" s="145">
        <v>45012</v>
      </c>
      <c r="K36" s="20">
        <v>1250000</v>
      </c>
      <c r="L36" s="97" t="s">
        <v>331</v>
      </c>
      <c r="M36" s="105"/>
      <c r="N36" s="17"/>
      <c r="O36" s="106"/>
      <c r="P36" s="105"/>
      <c r="Q36" s="17"/>
      <c r="R36" s="106"/>
      <c r="S36" s="105">
        <f t="shared" si="1"/>
        <v>1250000</v>
      </c>
      <c r="T36" s="110">
        <f t="shared" si="2"/>
        <v>0</v>
      </c>
    </row>
    <row r="37" spans="1:21" s="22" customFormat="1" ht="30" customHeight="1">
      <c r="A37" s="16" t="s">
        <v>342</v>
      </c>
      <c r="B37" s="18" t="s">
        <v>340</v>
      </c>
      <c r="C37" s="19">
        <v>7720000</v>
      </c>
      <c r="D37" s="19">
        <v>3276000</v>
      </c>
      <c r="E37" s="19">
        <v>945000</v>
      </c>
      <c r="F37" s="19">
        <v>189000</v>
      </c>
      <c r="G37" s="19">
        <v>1050000</v>
      </c>
      <c r="H37" s="17">
        <f t="shared" si="0"/>
        <v>13180000</v>
      </c>
      <c r="I37" s="97"/>
      <c r="J37" s="145">
        <v>45006</v>
      </c>
      <c r="K37" s="20">
        <v>9324000</v>
      </c>
      <c r="L37" s="97" t="s">
        <v>331</v>
      </c>
      <c r="M37" s="145">
        <v>45008</v>
      </c>
      <c r="N37" s="17">
        <v>6216000</v>
      </c>
      <c r="O37" s="106" t="s">
        <v>331</v>
      </c>
      <c r="P37" s="105"/>
      <c r="Q37" s="17"/>
      <c r="R37" s="106"/>
      <c r="S37" s="105">
        <f t="shared" si="1"/>
        <v>15540000</v>
      </c>
      <c r="T37" s="110">
        <v>0</v>
      </c>
      <c r="U37" s="22" t="s">
        <v>445</v>
      </c>
    </row>
    <row r="38" spans="1:21" s="22" customFormat="1" ht="30" customHeight="1">
      <c r="A38" s="16" t="s">
        <v>348</v>
      </c>
      <c r="B38" s="18" t="s">
        <v>343</v>
      </c>
      <c r="C38" s="19">
        <v>2160000</v>
      </c>
      <c r="D38" s="19">
        <v>540000</v>
      </c>
      <c r="E38" s="19">
        <v>240000</v>
      </c>
      <c r="F38" s="19">
        <v>40000</v>
      </c>
      <c r="G38" s="19"/>
      <c r="H38" s="17">
        <f t="shared" si="0"/>
        <v>2980000</v>
      </c>
      <c r="I38" s="97"/>
      <c r="J38" s="145">
        <v>44973</v>
      </c>
      <c r="K38" s="20">
        <v>2980000</v>
      </c>
      <c r="L38" s="97" t="s">
        <v>211</v>
      </c>
      <c r="M38" s="105"/>
      <c r="N38" s="17"/>
      <c r="O38" s="106"/>
      <c r="P38" s="105"/>
      <c r="Q38" s="17"/>
      <c r="R38" s="106"/>
      <c r="S38" s="105">
        <f t="shared" si="1"/>
        <v>2980000</v>
      </c>
      <c r="T38" s="110">
        <f t="shared" si="2"/>
        <v>0</v>
      </c>
    </row>
    <row r="39" spans="1:21" s="22" customFormat="1" ht="30" customHeight="1">
      <c r="A39" s="16" t="s">
        <v>90</v>
      </c>
      <c r="B39" s="18" t="s">
        <v>344</v>
      </c>
      <c r="C39" s="19">
        <v>4230000</v>
      </c>
      <c r="D39" s="19">
        <v>1110000</v>
      </c>
      <c r="E39" s="19">
        <v>816000</v>
      </c>
      <c r="F39" s="19">
        <v>136000</v>
      </c>
      <c r="G39" s="19">
        <v>1150000</v>
      </c>
      <c r="H39" s="17">
        <f t="shared" si="0"/>
        <v>7442000</v>
      </c>
      <c r="I39" s="97"/>
      <c r="J39" s="145">
        <v>45043</v>
      </c>
      <c r="K39" s="20">
        <v>7442000</v>
      </c>
      <c r="L39" s="97" t="s">
        <v>211</v>
      </c>
      <c r="M39" s="105"/>
      <c r="N39" s="17"/>
      <c r="O39" s="106"/>
      <c r="P39" s="105"/>
      <c r="Q39" s="17"/>
      <c r="R39" s="106"/>
      <c r="S39" s="105">
        <f t="shared" si="1"/>
        <v>7442000</v>
      </c>
      <c r="T39" s="110">
        <f t="shared" si="2"/>
        <v>0</v>
      </c>
    </row>
    <row r="40" spans="1:21" s="22" customFormat="1" ht="30" customHeight="1">
      <c r="A40" s="16" t="s">
        <v>345</v>
      </c>
      <c r="B40" s="18" t="s">
        <v>346</v>
      </c>
      <c r="C40" s="19">
        <v>4200000</v>
      </c>
      <c r="D40" s="19">
        <v>1200000</v>
      </c>
      <c r="E40" s="19">
        <v>720000</v>
      </c>
      <c r="F40" s="19">
        <v>100000</v>
      </c>
      <c r="G40" s="19">
        <v>500000</v>
      </c>
      <c r="H40" s="17">
        <f t="shared" si="0"/>
        <v>6720000</v>
      </c>
      <c r="I40" s="97"/>
      <c r="J40" s="145">
        <v>45027</v>
      </c>
      <c r="K40" s="20">
        <v>3360000</v>
      </c>
      <c r="L40" s="97" t="s">
        <v>331</v>
      </c>
      <c r="M40" s="145">
        <v>45099</v>
      </c>
      <c r="N40" s="17">
        <v>3360000</v>
      </c>
      <c r="O40" s="106" t="s">
        <v>331</v>
      </c>
      <c r="P40" s="105"/>
      <c r="Q40" s="17"/>
      <c r="R40" s="106"/>
      <c r="S40" s="105">
        <f t="shared" si="1"/>
        <v>6720000</v>
      </c>
      <c r="T40" s="110">
        <f t="shared" si="2"/>
        <v>0</v>
      </c>
    </row>
    <row r="41" spans="1:21" s="22" customFormat="1" ht="30" customHeight="1">
      <c r="A41" s="16" t="s">
        <v>55</v>
      </c>
      <c r="B41" s="18" t="s">
        <v>347</v>
      </c>
      <c r="C41" s="19">
        <v>2655000</v>
      </c>
      <c r="D41" s="19">
        <v>1180000</v>
      </c>
      <c r="E41" s="19">
        <v>708000</v>
      </c>
      <c r="F41" s="19">
        <v>118000</v>
      </c>
      <c r="G41" s="19">
        <v>600000</v>
      </c>
      <c r="H41" s="17">
        <f t="shared" si="0"/>
        <v>5261000</v>
      </c>
      <c r="I41" s="97"/>
      <c r="J41" s="105" t="s">
        <v>446</v>
      </c>
      <c r="K41" s="20">
        <v>5000000</v>
      </c>
      <c r="L41" s="97" t="s">
        <v>211</v>
      </c>
      <c r="M41" s="145">
        <v>45019</v>
      </c>
      <c r="N41" s="17">
        <v>261000</v>
      </c>
      <c r="O41" s="106" t="s">
        <v>447</v>
      </c>
      <c r="P41" s="105"/>
      <c r="Q41" s="17"/>
      <c r="R41" s="106"/>
      <c r="S41" s="105">
        <f t="shared" si="1"/>
        <v>5261000</v>
      </c>
      <c r="T41" s="110">
        <f t="shared" si="2"/>
        <v>0</v>
      </c>
      <c r="U41" s="82"/>
    </row>
    <row r="42" spans="1:21" s="22" customFormat="1" ht="30" customHeight="1">
      <c r="A42" s="16" t="s">
        <v>148</v>
      </c>
      <c r="B42" s="18" t="s">
        <v>449</v>
      </c>
      <c r="C42" s="19"/>
      <c r="D42" s="19">
        <v>1200000</v>
      </c>
      <c r="E42" s="19"/>
      <c r="F42" s="19"/>
      <c r="G42" s="19"/>
      <c r="H42" s="17">
        <f t="shared" si="0"/>
        <v>1200000</v>
      </c>
      <c r="I42" s="97"/>
      <c r="J42" s="145">
        <v>44991</v>
      </c>
      <c r="K42" s="20">
        <v>1200000</v>
      </c>
      <c r="L42" s="97" t="s">
        <v>326</v>
      </c>
      <c r="M42" s="145"/>
      <c r="N42" s="17"/>
      <c r="O42" s="106"/>
      <c r="P42" s="105"/>
      <c r="Q42" s="17"/>
      <c r="R42" s="106"/>
      <c r="S42" s="105">
        <f t="shared" si="1"/>
        <v>1200000</v>
      </c>
      <c r="T42" s="110">
        <f t="shared" si="2"/>
        <v>0</v>
      </c>
      <c r="U42" s="82"/>
    </row>
    <row r="43" spans="1:21" s="22" customFormat="1" ht="30" customHeight="1">
      <c r="A43" s="16" t="s">
        <v>452</v>
      </c>
      <c r="B43" s="18">
        <v>45010</v>
      </c>
      <c r="C43" s="19"/>
      <c r="D43" s="19">
        <v>1000000</v>
      </c>
      <c r="E43" s="19"/>
      <c r="F43" s="19"/>
      <c r="G43" s="19"/>
      <c r="H43" s="17">
        <f t="shared" si="0"/>
        <v>1000000</v>
      </c>
      <c r="I43" s="97"/>
      <c r="J43" s="145">
        <v>45012</v>
      </c>
      <c r="K43" s="20">
        <v>1000000</v>
      </c>
      <c r="L43" s="97" t="s">
        <v>353</v>
      </c>
      <c r="M43" s="145"/>
      <c r="N43" s="17"/>
      <c r="O43" s="106"/>
      <c r="P43" s="105"/>
      <c r="Q43" s="17"/>
      <c r="R43" s="106"/>
      <c r="S43" s="105">
        <f t="shared" si="1"/>
        <v>1000000</v>
      </c>
      <c r="T43" s="110">
        <f t="shared" si="2"/>
        <v>0</v>
      </c>
      <c r="U43" s="82"/>
    </row>
    <row r="44" spans="1:21" s="22" customFormat="1" ht="30" customHeight="1">
      <c r="A44" s="16" t="s">
        <v>148</v>
      </c>
      <c r="B44" s="18" t="s">
        <v>450</v>
      </c>
      <c r="C44" s="19"/>
      <c r="D44" s="19">
        <v>800000</v>
      </c>
      <c r="E44" s="19"/>
      <c r="F44" s="19"/>
      <c r="G44" s="19"/>
      <c r="H44" s="17">
        <f t="shared" si="0"/>
        <v>800000</v>
      </c>
      <c r="I44" s="97"/>
      <c r="J44" s="145">
        <v>45005</v>
      </c>
      <c r="K44" s="20">
        <v>800000</v>
      </c>
      <c r="L44" s="97" t="s">
        <v>353</v>
      </c>
      <c r="M44" s="145"/>
      <c r="N44" s="17"/>
      <c r="O44" s="106"/>
      <c r="P44" s="105"/>
      <c r="Q44" s="17"/>
      <c r="R44" s="106"/>
      <c r="S44" s="105">
        <f t="shared" si="1"/>
        <v>800000</v>
      </c>
      <c r="T44" s="110">
        <f t="shared" si="2"/>
        <v>0</v>
      </c>
      <c r="U44" s="82"/>
    </row>
    <row r="45" spans="1:21" s="22" customFormat="1" ht="30" customHeight="1">
      <c r="A45" s="16" t="s">
        <v>451</v>
      </c>
      <c r="B45" s="18">
        <v>45003</v>
      </c>
      <c r="C45" s="19"/>
      <c r="D45" s="19"/>
      <c r="E45" s="19"/>
      <c r="F45" s="19"/>
      <c r="G45" s="19">
        <v>100000</v>
      </c>
      <c r="H45" s="17">
        <f t="shared" si="0"/>
        <v>100000</v>
      </c>
      <c r="I45" s="97"/>
      <c r="J45" s="145">
        <v>45005</v>
      </c>
      <c r="K45" s="20">
        <v>100000</v>
      </c>
      <c r="L45" s="97" t="s">
        <v>353</v>
      </c>
      <c r="M45" s="145"/>
      <c r="N45" s="17"/>
      <c r="O45" s="106"/>
      <c r="P45" s="105"/>
      <c r="Q45" s="17"/>
      <c r="R45" s="106"/>
      <c r="S45" s="105">
        <f t="shared" si="1"/>
        <v>100000</v>
      </c>
      <c r="T45" s="110">
        <f t="shared" si="2"/>
        <v>0</v>
      </c>
      <c r="U45" s="82"/>
    </row>
    <row r="46" spans="1:21" s="22" customFormat="1" ht="30" customHeight="1">
      <c r="A46" s="16" t="s">
        <v>316</v>
      </c>
      <c r="B46" s="18" t="s">
        <v>448</v>
      </c>
      <c r="C46" s="19">
        <v>1295000</v>
      </c>
      <c r="D46" s="19"/>
      <c r="E46" s="19"/>
      <c r="F46" s="19"/>
      <c r="G46" s="19"/>
      <c r="H46" s="17">
        <f t="shared" si="0"/>
        <v>1295000</v>
      </c>
      <c r="I46" s="97"/>
      <c r="J46" s="145">
        <v>45005</v>
      </c>
      <c r="K46" s="20">
        <v>1295000</v>
      </c>
      <c r="L46" s="97" t="s">
        <v>441</v>
      </c>
      <c r="M46" s="145"/>
      <c r="N46" s="17"/>
      <c r="O46" s="106"/>
      <c r="P46" s="105"/>
      <c r="Q46" s="17"/>
      <c r="R46" s="106"/>
      <c r="S46" s="105">
        <f t="shared" si="1"/>
        <v>1295000</v>
      </c>
      <c r="T46" s="110">
        <f t="shared" si="2"/>
        <v>0</v>
      </c>
      <c r="U46" s="82"/>
    </row>
    <row r="47" spans="1:21" s="22" customFormat="1" ht="30" customHeight="1">
      <c r="A47" s="16" t="s">
        <v>349</v>
      </c>
      <c r="B47" s="18" t="s">
        <v>350</v>
      </c>
      <c r="C47" s="19">
        <v>5040000</v>
      </c>
      <c r="D47" s="19">
        <v>1309500</v>
      </c>
      <c r="E47" s="19">
        <v>582000</v>
      </c>
      <c r="F47" s="19">
        <v>97000</v>
      </c>
      <c r="G47" s="19">
        <v>400000</v>
      </c>
      <c r="H47" s="17">
        <f t="shared" si="0"/>
        <v>7428500</v>
      </c>
      <c r="I47" s="97"/>
      <c r="J47" s="145">
        <v>45062</v>
      </c>
      <c r="K47" s="20">
        <v>7428500</v>
      </c>
      <c r="L47" s="97" t="s">
        <v>211</v>
      </c>
      <c r="M47" s="105"/>
      <c r="N47" s="17"/>
      <c r="O47" s="106"/>
      <c r="P47" s="105"/>
      <c r="Q47" s="17"/>
      <c r="R47" s="106"/>
      <c r="S47" s="105">
        <f t="shared" si="1"/>
        <v>7428500</v>
      </c>
      <c r="T47" s="110">
        <f t="shared" si="2"/>
        <v>0</v>
      </c>
      <c r="U47" s="82"/>
    </row>
    <row r="48" spans="1:21" s="15" customFormat="1" ht="30" customHeight="1">
      <c r="A48" s="12" t="s">
        <v>40</v>
      </c>
      <c r="B48" s="13"/>
      <c r="C48" s="14">
        <f t="shared" ref="C48:H48" si="4">SUM(C31:C47)</f>
        <v>38710000</v>
      </c>
      <c r="D48" s="14">
        <f t="shared" si="4"/>
        <v>17727500</v>
      </c>
      <c r="E48" s="14">
        <f t="shared" si="4"/>
        <v>9045000</v>
      </c>
      <c r="F48" s="14">
        <f t="shared" si="4"/>
        <v>1615000</v>
      </c>
      <c r="G48" s="14">
        <f t="shared" si="4"/>
        <v>12860000</v>
      </c>
      <c r="H48" s="165">
        <f t="shared" si="4"/>
        <v>79957500</v>
      </c>
      <c r="I48" s="130"/>
      <c r="J48" s="132"/>
      <c r="K48" s="88"/>
      <c r="L48" s="96"/>
      <c r="M48" s="107"/>
      <c r="N48" s="62"/>
      <c r="O48" s="114"/>
      <c r="P48" s="113"/>
      <c r="Q48" s="62"/>
      <c r="R48" s="114"/>
      <c r="S48" s="167">
        <f>SUM(S31:S47)</f>
        <v>73764500</v>
      </c>
      <c r="T48" s="156">
        <f>SUM(T31:T47)</f>
        <v>8553000</v>
      </c>
    </row>
    <row r="49" spans="1:21" s="22" customFormat="1" ht="30" customHeight="1">
      <c r="A49" s="84" t="s">
        <v>351</v>
      </c>
      <c r="B49" s="18" t="s">
        <v>352</v>
      </c>
      <c r="C49" s="19">
        <v>2565000</v>
      </c>
      <c r="D49" s="19"/>
      <c r="E49" s="19"/>
      <c r="F49" s="19"/>
      <c r="G49" s="19"/>
      <c r="H49" s="6">
        <f t="shared" si="0"/>
        <v>2565000</v>
      </c>
      <c r="I49" s="97"/>
      <c r="J49" s="145">
        <v>45029</v>
      </c>
      <c r="K49" s="20">
        <v>2565000</v>
      </c>
      <c r="L49" s="97" t="s">
        <v>353</v>
      </c>
      <c r="M49" s="105"/>
      <c r="N49" s="17"/>
      <c r="O49" s="106"/>
      <c r="P49" s="105"/>
      <c r="Q49" s="17"/>
      <c r="R49" s="106"/>
      <c r="S49" s="105">
        <f t="shared" si="1"/>
        <v>2565000</v>
      </c>
      <c r="T49" s="142">
        <f t="shared" si="2"/>
        <v>0</v>
      </c>
    </row>
    <row r="50" spans="1:21" s="22" customFormat="1" ht="30" customHeight="1">
      <c r="A50" s="84" t="s">
        <v>354</v>
      </c>
      <c r="B50" s="18" t="s">
        <v>355</v>
      </c>
      <c r="C50" s="19">
        <v>2960000</v>
      </c>
      <c r="D50" s="19">
        <v>0</v>
      </c>
      <c r="E50" s="19">
        <v>444000</v>
      </c>
      <c r="F50" s="19">
        <v>111000</v>
      </c>
      <c r="G50" s="19">
        <v>240000</v>
      </c>
      <c r="H50" s="6">
        <f t="shared" si="0"/>
        <v>3755000</v>
      </c>
      <c r="I50" s="97"/>
      <c r="J50" s="145">
        <v>45146</v>
      </c>
      <c r="K50" s="20">
        <v>3755000</v>
      </c>
      <c r="L50" s="97" t="s">
        <v>353</v>
      </c>
      <c r="M50" s="105"/>
      <c r="N50" s="17"/>
      <c r="O50" s="106"/>
      <c r="P50" s="105"/>
      <c r="Q50" s="17"/>
      <c r="R50" s="106"/>
      <c r="S50" s="105">
        <f t="shared" si="1"/>
        <v>3755000</v>
      </c>
      <c r="T50" s="142">
        <f t="shared" si="2"/>
        <v>0</v>
      </c>
      <c r="U50" s="82"/>
    </row>
    <row r="51" spans="1:21" s="22" customFormat="1" ht="30" customHeight="1">
      <c r="A51" s="84" t="s">
        <v>57</v>
      </c>
      <c r="B51" s="18" t="s">
        <v>356</v>
      </c>
      <c r="C51" s="19">
        <v>0</v>
      </c>
      <c r="D51" s="19">
        <v>1080000</v>
      </c>
      <c r="E51" s="19">
        <v>360000</v>
      </c>
      <c r="F51" s="19">
        <v>60000</v>
      </c>
      <c r="G51" s="19">
        <v>600000</v>
      </c>
      <c r="H51" s="6">
        <f>C51+D51+E51+F51+G51</f>
        <v>2100000</v>
      </c>
      <c r="I51" s="97"/>
      <c r="J51" s="145">
        <v>45079</v>
      </c>
      <c r="K51" s="20">
        <v>2100000</v>
      </c>
      <c r="L51" s="97" t="s">
        <v>453</v>
      </c>
      <c r="M51" s="105"/>
      <c r="N51" s="17"/>
      <c r="O51" s="106"/>
      <c r="P51" s="105"/>
      <c r="Q51" s="17"/>
      <c r="R51" s="106"/>
      <c r="S51" s="105">
        <f t="shared" si="1"/>
        <v>2100000</v>
      </c>
      <c r="T51" s="142">
        <f t="shared" si="2"/>
        <v>0</v>
      </c>
      <c r="U51" s="82"/>
    </row>
    <row r="52" spans="1:21" s="22" customFormat="1" ht="30" customHeight="1">
      <c r="A52" s="84" t="s">
        <v>179</v>
      </c>
      <c r="B52" s="18" t="s">
        <v>357</v>
      </c>
      <c r="C52" s="19">
        <v>0</v>
      </c>
      <c r="D52" s="19">
        <v>0</v>
      </c>
      <c r="E52" s="19">
        <v>1950000</v>
      </c>
      <c r="F52" s="19">
        <v>264000</v>
      </c>
      <c r="G52" s="19">
        <v>600000</v>
      </c>
      <c r="H52" s="6">
        <f t="shared" ref="H52:H60" si="5">C52+D52+E52+F52+G52</f>
        <v>2814000</v>
      </c>
      <c r="I52" s="97"/>
      <c r="J52" s="145">
        <v>45090</v>
      </c>
      <c r="K52" s="20">
        <v>2814000</v>
      </c>
      <c r="L52" s="97" t="s">
        <v>454</v>
      </c>
      <c r="M52" s="105"/>
      <c r="N52" s="17"/>
      <c r="O52" s="106"/>
      <c r="P52" s="105"/>
      <c r="Q52" s="17"/>
      <c r="R52" s="106"/>
      <c r="S52" s="105">
        <f t="shared" si="1"/>
        <v>2814000</v>
      </c>
      <c r="T52" s="142">
        <f t="shared" si="2"/>
        <v>0</v>
      </c>
      <c r="U52" s="82"/>
    </row>
    <row r="53" spans="1:21" s="22" customFormat="1" ht="30" customHeight="1">
      <c r="A53" s="84" t="s">
        <v>358</v>
      </c>
      <c r="B53" s="18" t="s">
        <v>359</v>
      </c>
      <c r="C53" s="19">
        <v>4400000</v>
      </c>
      <c r="D53" s="19">
        <v>3636000</v>
      </c>
      <c r="E53" s="19">
        <v>1020000</v>
      </c>
      <c r="F53" s="19">
        <v>204000</v>
      </c>
      <c r="G53" s="19">
        <v>1050000</v>
      </c>
      <c r="H53" s="6">
        <f t="shared" si="5"/>
        <v>10310000</v>
      </c>
      <c r="I53" s="97"/>
      <c r="J53" s="145">
        <v>45117</v>
      </c>
      <c r="K53" s="20">
        <v>10310000</v>
      </c>
      <c r="L53" s="97" t="s">
        <v>455</v>
      </c>
      <c r="M53" s="105"/>
      <c r="N53" s="17"/>
      <c r="O53" s="106"/>
      <c r="P53" s="105"/>
      <c r="Q53" s="17"/>
      <c r="R53" s="106"/>
      <c r="S53" s="105">
        <f t="shared" si="1"/>
        <v>10310000</v>
      </c>
      <c r="T53" s="142">
        <f t="shared" si="2"/>
        <v>0</v>
      </c>
    </row>
    <row r="54" spans="1:21" s="22" customFormat="1" ht="30" customHeight="1">
      <c r="A54" s="84" t="s">
        <v>360</v>
      </c>
      <c r="B54" s="18" t="s">
        <v>361</v>
      </c>
      <c r="C54" s="19">
        <v>1720000</v>
      </c>
      <c r="D54" s="19">
        <v>420000</v>
      </c>
      <c r="E54" s="19">
        <v>220000</v>
      </c>
      <c r="F54" s="19">
        <v>44000</v>
      </c>
      <c r="G54" s="19">
        <v>200000</v>
      </c>
      <c r="H54" s="6">
        <f t="shared" si="5"/>
        <v>2604000</v>
      </c>
      <c r="I54" s="97"/>
      <c r="J54" s="145">
        <v>45049</v>
      </c>
      <c r="K54" s="20">
        <v>1322000</v>
      </c>
      <c r="L54" s="97" t="s">
        <v>331</v>
      </c>
      <c r="M54" s="145">
        <v>45125</v>
      </c>
      <c r="N54" s="17">
        <v>1282000</v>
      </c>
      <c r="O54" s="106" t="s">
        <v>211</v>
      </c>
      <c r="P54" s="105"/>
      <c r="Q54" s="17"/>
      <c r="R54" s="106"/>
      <c r="S54" s="105">
        <f t="shared" si="1"/>
        <v>2604000</v>
      </c>
      <c r="T54" s="142">
        <f t="shared" si="2"/>
        <v>0</v>
      </c>
    </row>
    <row r="55" spans="1:21" s="22" customFormat="1" ht="30" customHeight="1">
      <c r="A55" s="84" t="s">
        <v>179</v>
      </c>
      <c r="B55" s="18" t="s">
        <v>362</v>
      </c>
      <c r="C55" s="19">
        <v>0</v>
      </c>
      <c r="D55" s="19">
        <v>0</v>
      </c>
      <c r="E55" s="19">
        <v>2016000</v>
      </c>
      <c r="F55" s="19">
        <v>278000</v>
      </c>
      <c r="G55" s="19">
        <v>600000</v>
      </c>
      <c r="H55" s="6">
        <f t="shared" si="5"/>
        <v>2894000</v>
      </c>
      <c r="I55" s="97"/>
      <c r="J55" s="145">
        <v>45090</v>
      </c>
      <c r="K55" s="20">
        <v>2894000</v>
      </c>
      <c r="L55" s="97" t="s">
        <v>211</v>
      </c>
      <c r="M55" s="105"/>
      <c r="N55" s="17"/>
      <c r="O55" s="106"/>
      <c r="P55" s="105"/>
      <c r="Q55" s="17"/>
      <c r="R55" s="106"/>
      <c r="S55" s="105">
        <f t="shared" si="1"/>
        <v>2894000</v>
      </c>
      <c r="T55" s="142">
        <f t="shared" si="2"/>
        <v>0</v>
      </c>
    </row>
    <row r="56" spans="1:21" s="22" customFormat="1" ht="30" customHeight="1">
      <c r="A56" s="84" t="s">
        <v>190</v>
      </c>
      <c r="B56" s="18" t="s">
        <v>363</v>
      </c>
      <c r="C56" s="19">
        <v>5730000</v>
      </c>
      <c r="D56" s="19">
        <v>1640000</v>
      </c>
      <c r="E56" s="19">
        <v>972000</v>
      </c>
      <c r="F56" s="19">
        <v>162000</v>
      </c>
      <c r="G56" s="19">
        <v>1350000</v>
      </c>
      <c r="H56" s="6">
        <f t="shared" si="5"/>
        <v>9854000</v>
      </c>
      <c r="I56" s="97"/>
      <c r="J56" s="145">
        <v>45127</v>
      </c>
      <c r="K56" s="20">
        <v>9854000</v>
      </c>
      <c r="L56" s="97" t="s">
        <v>211</v>
      </c>
      <c r="M56" s="105"/>
      <c r="N56" s="17"/>
      <c r="O56" s="106"/>
      <c r="P56" s="105"/>
      <c r="Q56" s="17"/>
      <c r="R56" s="106"/>
      <c r="S56" s="105">
        <f t="shared" si="1"/>
        <v>9854000</v>
      </c>
      <c r="T56" s="142">
        <f t="shared" si="2"/>
        <v>0</v>
      </c>
    </row>
    <row r="57" spans="1:21" s="22" customFormat="1" ht="30" customHeight="1">
      <c r="A57" s="84" t="s">
        <v>190</v>
      </c>
      <c r="B57" s="18" t="s">
        <v>365</v>
      </c>
      <c r="C57" s="19">
        <v>5250000</v>
      </c>
      <c r="D57" s="19">
        <v>1520000</v>
      </c>
      <c r="E57" s="19">
        <v>900000</v>
      </c>
      <c r="F57" s="19">
        <v>150000</v>
      </c>
      <c r="G57" s="19">
        <v>1350000</v>
      </c>
      <c r="H57" s="6">
        <f t="shared" si="5"/>
        <v>9170000</v>
      </c>
      <c r="I57" s="97"/>
      <c r="J57" s="145">
        <v>45127</v>
      </c>
      <c r="K57" s="20">
        <v>9170000</v>
      </c>
      <c r="L57" s="97" t="s">
        <v>211</v>
      </c>
      <c r="M57" s="105"/>
      <c r="N57" s="17"/>
      <c r="O57" s="106"/>
      <c r="P57" s="105"/>
      <c r="Q57" s="17"/>
      <c r="R57" s="106"/>
      <c r="S57" s="105">
        <f t="shared" si="1"/>
        <v>9170000</v>
      </c>
      <c r="T57" s="142">
        <f t="shared" si="2"/>
        <v>0</v>
      </c>
    </row>
    <row r="58" spans="1:21" s="22" customFormat="1" ht="30" customHeight="1">
      <c r="A58" s="84" t="s">
        <v>190</v>
      </c>
      <c r="B58" s="18" t="s">
        <v>456</v>
      </c>
      <c r="C58" s="19">
        <v>11198000</v>
      </c>
      <c r="D58" s="19"/>
      <c r="E58" s="19"/>
      <c r="F58" s="19"/>
      <c r="G58" s="19"/>
      <c r="H58" s="6">
        <f t="shared" si="5"/>
        <v>11198000</v>
      </c>
      <c r="I58" s="97"/>
      <c r="J58" s="145">
        <v>45140</v>
      </c>
      <c r="K58" s="20">
        <v>11198000</v>
      </c>
      <c r="L58" s="97" t="s">
        <v>211</v>
      </c>
      <c r="M58" s="105"/>
      <c r="N58" s="17"/>
      <c r="O58" s="106"/>
      <c r="P58" s="105"/>
      <c r="Q58" s="17"/>
      <c r="R58" s="106"/>
      <c r="S58" s="105">
        <f t="shared" si="1"/>
        <v>11198000</v>
      </c>
      <c r="T58" s="142">
        <f t="shared" si="2"/>
        <v>0</v>
      </c>
    </row>
    <row r="59" spans="1:21" s="22" customFormat="1" ht="30" customHeight="1">
      <c r="A59" s="84" t="s">
        <v>354</v>
      </c>
      <c r="B59" s="18" t="s">
        <v>364</v>
      </c>
      <c r="C59" s="19">
        <v>1420000</v>
      </c>
      <c r="D59" s="19">
        <v>0</v>
      </c>
      <c r="E59" s="19">
        <v>444000</v>
      </c>
      <c r="F59" s="19">
        <v>111000</v>
      </c>
      <c r="G59" s="19">
        <v>240000</v>
      </c>
      <c r="H59" s="6">
        <f t="shared" si="5"/>
        <v>2215000</v>
      </c>
      <c r="I59" s="97"/>
      <c r="J59" s="145">
        <v>45077</v>
      </c>
      <c r="K59" s="20">
        <v>2215000</v>
      </c>
      <c r="L59" s="97" t="s">
        <v>353</v>
      </c>
      <c r="M59" s="105"/>
      <c r="N59" s="17"/>
      <c r="O59" s="106"/>
      <c r="P59" s="105"/>
      <c r="Q59" s="17"/>
      <c r="R59" s="106"/>
      <c r="S59" s="105">
        <f t="shared" si="1"/>
        <v>2215000</v>
      </c>
      <c r="T59" s="142">
        <f t="shared" si="2"/>
        <v>0</v>
      </c>
    </row>
    <row r="60" spans="1:21" s="15" customFormat="1" ht="30" customHeight="1">
      <c r="A60" s="12" t="s">
        <v>41</v>
      </c>
      <c r="B60" s="13"/>
      <c r="C60" s="14">
        <f>SUM(C49:C59)</f>
        <v>35243000</v>
      </c>
      <c r="D60" s="14">
        <f>SUM(D49:D59)</f>
        <v>8296000</v>
      </c>
      <c r="E60" s="14">
        <f>SUM(E49:E59)</f>
        <v>8326000</v>
      </c>
      <c r="F60" s="14">
        <f>SUM(F49:F59)</f>
        <v>1384000</v>
      </c>
      <c r="G60" s="14">
        <f>SUM(G49:G59)</f>
        <v>6230000</v>
      </c>
      <c r="H60" s="165">
        <f t="shared" si="5"/>
        <v>59479000</v>
      </c>
      <c r="I60" s="130"/>
      <c r="J60" s="132"/>
      <c r="K60" s="88"/>
      <c r="L60" s="96"/>
      <c r="M60" s="107"/>
      <c r="N60" s="62"/>
      <c r="O60" s="114"/>
      <c r="P60" s="113"/>
      <c r="Q60" s="62"/>
      <c r="R60" s="114"/>
      <c r="S60" s="167">
        <f>SUM(S49:S59)</f>
        <v>59479000</v>
      </c>
      <c r="T60" s="156">
        <f t="shared" si="2"/>
        <v>0</v>
      </c>
    </row>
    <row r="61" spans="1:21" ht="30" customHeight="1">
      <c r="A61" s="16" t="s">
        <v>366</v>
      </c>
      <c r="B61" s="8" t="s">
        <v>367</v>
      </c>
      <c r="C61" s="7">
        <v>2134000</v>
      </c>
      <c r="D61" s="7">
        <v>4000000</v>
      </c>
      <c r="E61" s="7">
        <v>1200000</v>
      </c>
      <c r="F61" s="7">
        <v>1250000</v>
      </c>
      <c r="G61" s="7">
        <v>200000</v>
      </c>
      <c r="H61" s="6">
        <f t="shared" si="0"/>
        <v>8784000</v>
      </c>
      <c r="I61" s="97"/>
      <c r="J61" s="145">
        <v>45090</v>
      </c>
      <c r="K61" s="20">
        <v>8784000</v>
      </c>
      <c r="L61" s="97" t="s">
        <v>211</v>
      </c>
      <c r="M61" s="105"/>
      <c r="N61" s="17"/>
      <c r="O61" s="106"/>
      <c r="P61" s="105"/>
      <c r="Q61" s="17"/>
      <c r="R61" s="106"/>
      <c r="S61" s="105">
        <f t="shared" si="1"/>
        <v>8784000</v>
      </c>
      <c r="T61" s="142">
        <f t="shared" si="2"/>
        <v>0</v>
      </c>
    </row>
    <row r="62" spans="1:21" ht="30" customHeight="1">
      <c r="A62" s="16" t="s">
        <v>368</v>
      </c>
      <c r="B62" s="8" t="s">
        <v>367</v>
      </c>
      <c r="C62" s="7">
        <v>7800000</v>
      </c>
      <c r="D62" s="7">
        <v>3270000</v>
      </c>
      <c r="E62" s="7">
        <v>1960000</v>
      </c>
      <c r="F62" s="7">
        <v>392000</v>
      </c>
      <c r="G62" s="7">
        <v>1600000</v>
      </c>
      <c r="H62" s="6">
        <f t="shared" si="0"/>
        <v>15022000</v>
      </c>
      <c r="I62" s="97"/>
      <c r="J62" s="145">
        <v>45057</v>
      </c>
      <c r="K62" s="20">
        <v>7441000</v>
      </c>
      <c r="L62" s="97" t="s">
        <v>441</v>
      </c>
      <c r="M62" s="145">
        <v>45125</v>
      </c>
      <c r="N62" s="17">
        <v>7581000</v>
      </c>
      <c r="O62" s="106" t="s">
        <v>211</v>
      </c>
      <c r="P62" s="105"/>
      <c r="Q62" s="17"/>
      <c r="R62" s="106"/>
      <c r="S62" s="105">
        <f t="shared" si="1"/>
        <v>15022000</v>
      </c>
      <c r="T62" s="142">
        <f t="shared" si="2"/>
        <v>0</v>
      </c>
    </row>
    <row r="63" spans="1:21" ht="30" customHeight="1">
      <c r="A63" s="16" t="s">
        <v>57</v>
      </c>
      <c r="B63" s="18" t="s">
        <v>369</v>
      </c>
      <c r="C63" s="7">
        <v>630000</v>
      </c>
      <c r="D63" s="7">
        <v>0</v>
      </c>
      <c r="E63" s="7">
        <v>210000</v>
      </c>
      <c r="F63" s="7">
        <v>35000</v>
      </c>
      <c r="G63" s="7">
        <v>300000</v>
      </c>
      <c r="H63" s="6">
        <f t="shared" si="0"/>
        <v>1175000</v>
      </c>
      <c r="I63" s="97"/>
      <c r="J63" s="145">
        <v>45079</v>
      </c>
      <c r="K63" s="20">
        <v>1175000</v>
      </c>
      <c r="L63" s="97" t="s">
        <v>453</v>
      </c>
      <c r="M63" s="105"/>
      <c r="N63" s="17"/>
      <c r="O63" s="106"/>
      <c r="P63" s="105"/>
      <c r="Q63" s="17"/>
      <c r="R63" s="106"/>
      <c r="S63" s="105">
        <f t="shared" si="1"/>
        <v>1175000</v>
      </c>
      <c r="T63" s="142">
        <f t="shared" si="2"/>
        <v>0</v>
      </c>
    </row>
    <row r="64" spans="1:21" ht="30" customHeight="1">
      <c r="A64" s="16" t="s">
        <v>370</v>
      </c>
      <c r="B64" s="8" t="s">
        <v>369</v>
      </c>
      <c r="C64" s="7">
        <v>770000</v>
      </c>
      <c r="D64" s="7">
        <v>650000</v>
      </c>
      <c r="E64" s="7">
        <v>150000</v>
      </c>
      <c r="F64" s="7">
        <v>50000</v>
      </c>
      <c r="G64" s="7">
        <v>200000</v>
      </c>
      <c r="H64" s="6">
        <f t="shared" si="0"/>
        <v>1820000</v>
      </c>
      <c r="I64" s="97"/>
      <c r="J64" s="145">
        <v>45082</v>
      </c>
      <c r="K64" s="20">
        <v>1820000</v>
      </c>
      <c r="L64" s="97" t="s">
        <v>454</v>
      </c>
      <c r="M64" s="105"/>
      <c r="N64" s="17"/>
      <c r="O64" s="106"/>
      <c r="P64" s="105"/>
      <c r="Q64" s="17"/>
      <c r="R64" s="106"/>
      <c r="S64" s="105">
        <f t="shared" si="1"/>
        <v>1820000</v>
      </c>
      <c r="T64" s="142">
        <f t="shared" si="2"/>
        <v>0</v>
      </c>
    </row>
    <row r="65" spans="1:21" ht="30" customHeight="1">
      <c r="A65" s="16" t="s">
        <v>371</v>
      </c>
      <c r="B65" s="8" t="s">
        <v>372</v>
      </c>
      <c r="C65" s="7">
        <v>7535000</v>
      </c>
      <c r="D65" s="7"/>
      <c r="E65" s="7"/>
      <c r="F65" s="7"/>
      <c r="G65" s="7"/>
      <c r="H65" s="6">
        <f t="shared" si="0"/>
        <v>7535000</v>
      </c>
      <c r="I65" s="97"/>
      <c r="J65" s="145">
        <v>45054</v>
      </c>
      <c r="K65" s="20">
        <v>3000000</v>
      </c>
      <c r="L65" s="97" t="s">
        <v>441</v>
      </c>
      <c r="M65" s="145">
        <v>45191</v>
      </c>
      <c r="N65" s="17">
        <v>4535000</v>
      </c>
      <c r="O65" s="106" t="s">
        <v>497</v>
      </c>
      <c r="P65" s="105"/>
      <c r="Q65" s="17"/>
      <c r="R65" s="106"/>
      <c r="S65" s="105">
        <f t="shared" si="1"/>
        <v>7535000</v>
      </c>
      <c r="T65" s="142">
        <f t="shared" si="2"/>
        <v>0</v>
      </c>
    </row>
    <row r="66" spans="1:21" ht="30" customHeight="1">
      <c r="A66" s="16" t="s">
        <v>373</v>
      </c>
      <c r="B66" s="8" t="s">
        <v>374</v>
      </c>
      <c r="C66" s="7">
        <v>2860000</v>
      </c>
      <c r="D66" s="7"/>
      <c r="E66" s="7"/>
      <c r="F66" s="7"/>
      <c r="G66" s="7"/>
      <c r="H66" s="6">
        <f t="shared" si="0"/>
        <v>2860000</v>
      </c>
      <c r="I66" s="97"/>
      <c r="J66" s="145">
        <v>45077</v>
      </c>
      <c r="K66" s="20">
        <v>2860000</v>
      </c>
      <c r="L66" s="97" t="s">
        <v>353</v>
      </c>
      <c r="M66" s="105"/>
      <c r="N66" s="17"/>
      <c r="O66" s="106"/>
      <c r="P66" s="105"/>
      <c r="Q66" s="17"/>
      <c r="R66" s="106"/>
      <c r="S66" s="105">
        <f t="shared" si="1"/>
        <v>2860000</v>
      </c>
      <c r="T66" s="142">
        <f t="shared" si="2"/>
        <v>0</v>
      </c>
    </row>
    <row r="67" spans="1:21" ht="30" customHeight="1">
      <c r="A67" s="4" t="s">
        <v>90</v>
      </c>
      <c r="B67" s="8" t="s">
        <v>375</v>
      </c>
      <c r="C67" s="7">
        <v>4200000</v>
      </c>
      <c r="D67" s="7">
        <v>1080000</v>
      </c>
      <c r="E67" s="7">
        <v>720000</v>
      </c>
      <c r="F67" s="7">
        <v>120000</v>
      </c>
      <c r="G67" s="7">
        <v>600000</v>
      </c>
      <c r="H67" s="6">
        <f t="shared" si="0"/>
        <v>6720000</v>
      </c>
      <c r="I67" s="97"/>
      <c r="J67" s="145">
        <v>45146</v>
      </c>
      <c r="K67" s="20">
        <v>6720000</v>
      </c>
      <c r="L67" s="97" t="s">
        <v>454</v>
      </c>
      <c r="M67" s="105"/>
      <c r="N67" s="17"/>
      <c r="O67" s="106"/>
      <c r="P67" s="105"/>
      <c r="Q67" s="17"/>
      <c r="R67" s="106"/>
      <c r="S67" s="105">
        <f t="shared" si="1"/>
        <v>6720000</v>
      </c>
      <c r="T67" s="142">
        <f t="shared" si="2"/>
        <v>0</v>
      </c>
      <c r="U67" s="83"/>
    </row>
    <row r="68" spans="1:21" ht="30" customHeight="1">
      <c r="A68" s="4" t="s">
        <v>351</v>
      </c>
      <c r="B68" s="8" t="s">
        <v>376</v>
      </c>
      <c r="C68" s="7">
        <v>490000</v>
      </c>
      <c r="D68" s="7"/>
      <c r="E68" s="7"/>
      <c r="F68" s="7"/>
      <c r="G68" s="7"/>
      <c r="H68" s="6">
        <f t="shared" si="0"/>
        <v>490000</v>
      </c>
      <c r="I68" s="97"/>
      <c r="J68" s="145">
        <v>45066</v>
      </c>
      <c r="K68" s="20">
        <v>200000</v>
      </c>
      <c r="L68" s="97" t="s">
        <v>353</v>
      </c>
      <c r="M68" s="145">
        <v>45067</v>
      </c>
      <c r="N68" s="17">
        <v>290000</v>
      </c>
      <c r="O68" s="106" t="s">
        <v>353</v>
      </c>
      <c r="P68" s="105"/>
      <c r="Q68" s="17"/>
      <c r="R68" s="106"/>
      <c r="S68" s="105">
        <f t="shared" si="1"/>
        <v>490000</v>
      </c>
      <c r="T68" s="142">
        <f t="shared" si="2"/>
        <v>0</v>
      </c>
    </row>
    <row r="69" spans="1:21" ht="30" customHeight="1">
      <c r="A69" s="4" t="s">
        <v>57</v>
      </c>
      <c r="B69" s="8" t="s">
        <v>377</v>
      </c>
      <c r="C69" s="7">
        <v>0</v>
      </c>
      <c r="D69" s="7">
        <v>630000</v>
      </c>
      <c r="E69" s="7">
        <v>210000</v>
      </c>
      <c r="F69" s="7">
        <v>70000</v>
      </c>
      <c r="G69" s="7">
        <v>300000</v>
      </c>
      <c r="H69" s="6">
        <f t="shared" si="0"/>
        <v>1210000</v>
      </c>
      <c r="I69" s="97"/>
      <c r="J69" s="145">
        <v>45082</v>
      </c>
      <c r="K69" s="20">
        <v>1210000</v>
      </c>
      <c r="L69" s="97" t="s">
        <v>453</v>
      </c>
      <c r="M69" s="105"/>
      <c r="N69" s="17"/>
      <c r="O69" s="106"/>
      <c r="P69" s="105"/>
      <c r="Q69" s="17"/>
      <c r="R69" s="106"/>
      <c r="S69" s="105">
        <f t="shared" si="1"/>
        <v>1210000</v>
      </c>
      <c r="T69" s="142">
        <f t="shared" si="2"/>
        <v>0</v>
      </c>
    </row>
    <row r="70" spans="1:21" ht="30" customHeight="1">
      <c r="A70" s="4" t="s">
        <v>378</v>
      </c>
      <c r="B70" s="8" t="s">
        <v>379</v>
      </c>
      <c r="C70" s="7">
        <v>665000</v>
      </c>
      <c r="D70" s="7">
        <v>700000</v>
      </c>
      <c r="E70" s="7">
        <v>330000</v>
      </c>
      <c r="F70" s="7">
        <v>70000</v>
      </c>
      <c r="G70" s="7">
        <v>450000</v>
      </c>
      <c r="H70" s="6">
        <f t="shared" si="0"/>
        <v>2215000</v>
      </c>
      <c r="I70" s="97"/>
      <c r="J70" s="105"/>
      <c r="K70" s="20"/>
      <c r="L70" s="97"/>
      <c r="M70" s="105"/>
      <c r="N70" s="17"/>
      <c r="O70" s="106"/>
      <c r="P70" s="105"/>
      <c r="Q70" s="17"/>
      <c r="R70" s="106"/>
      <c r="S70" s="105">
        <f t="shared" si="1"/>
        <v>0</v>
      </c>
      <c r="T70" s="142">
        <f t="shared" si="2"/>
        <v>2215000</v>
      </c>
    </row>
    <row r="71" spans="1:21" ht="30" customHeight="1">
      <c r="A71" s="4" t="s">
        <v>380</v>
      </c>
      <c r="B71" s="8" t="s">
        <v>381</v>
      </c>
      <c r="C71" s="7">
        <v>0</v>
      </c>
      <c r="D71" s="7">
        <v>4750000</v>
      </c>
      <c r="E71" s="7">
        <v>0</v>
      </c>
      <c r="F71" s="7">
        <v>450000</v>
      </c>
      <c r="G71" s="7">
        <v>1900000</v>
      </c>
      <c r="H71" s="6">
        <f t="shared" si="0"/>
        <v>7100000</v>
      </c>
      <c r="I71" s="97"/>
      <c r="J71" s="145">
        <v>45073</v>
      </c>
      <c r="K71" s="20">
        <v>7100000</v>
      </c>
      <c r="L71" s="97" t="s">
        <v>353</v>
      </c>
      <c r="M71" s="105"/>
      <c r="N71" s="17"/>
      <c r="O71" s="106"/>
      <c r="P71" s="105"/>
      <c r="Q71" s="17"/>
      <c r="R71" s="106"/>
      <c r="S71" s="105">
        <f t="shared" si="1"/>
        <v>7100000</v>
      </c>
      <c r="T71" s="142">
        <f t="shared" si="2"/>
        <v>0</v>
      </c>
    </row>
    <row r="72" spans="1:21" ht="30" customHeight="1">
      <c r="A72" s="4" t="s">
        <v>382</v>
      </c>
      <c r="B72" s="8" t="s">
        <v>383</v>
      </c>
      <c r="C72" s="7">
        <v>0</v>
      </c>
      <c r="D72" s="7">
        <v>420000</v>
      </c>
      <c r="E72" s="7">
        <v>100000</v>
      </c>
      <c r="F72" s="7">
        <v>104000</v>
      </c>
      <c r="G72" s="7">
        <v>800000</v>
      </c>
      <c r="H72" s="6">
        <f t="shared" si="0"/>
        <v>1424000</v>
      </c>
      <c r="I72" s="97"/>
      <c r="J72" s="145">
        <v>45072</v>
      </c>
      <c r="K72" s="20">
        <v>736000</v>
      </c>
      <c r="L72" s="97" t="s">
        <v>211</v>
      </c>
      <c r="M72" s="145">
        <v>45085</v>
      </c>
      <c r="N72" s="17">
        <v>736000</v>
      </c>
      <c r="O72" s="106" t="s">
        <v>211</v>
      </c>
      <c r="P72" s="105"/>
      <c r="Q72" s="17"/>
      <c r="R72" s="106"/>
      <c r="S72" s="105">
        <f t="shared" si="1"/>
        <v>1472000</v>
      </c>
      <c r="T72" s="142">
        <f t="shared" si="2"/>
        <v>-48000</v>
      </c>
      <c r="U72" t="s">
        <v>498</v>
      </c>
    </row>
    <row r="73" spans="1:21" ht="30" customHeight="1">
      <c r="A73" s="4" t="s">
        <v>384</v>
      </c>
      <c r="B73" s="8" t="s">
        <v>385</v>
      </c>
      <c r="C73" s="7">
        <v>4780000</v>
      </c>
      <c r="D73" s="7">
        <v>2520000</v>
      </c>
      <c r="E73" s="7">
        <v>825000</v>
      </c>
      <c r="F73" s="7">
        <v>165000</v>
      </c>
      <c r="G73" s="7">
        <v>900000</v>
      </c>
      <c r="H73" s="6">
        <f t="shared" si="0"/>
        <v>9190000</v>
      </c>
      <c r="I73" s="97"/>
      <c r="J73" s="105"/>
      <c r="K73" s="20"/>
      <c r="L73" s="97"/>
      <c r="M73" s="105"/>
      <c r="N73" s="17"/>
      <c r="O73" s="106"/>
      <c r="P73" s="105"/>
      <c r="Q73" s="17"/>
      <c r="R73" s="106"/>
      <c r="S73" s="105">
        <f t="shared" si="1"/>
        <v>0</v>
      </c>
      <c r="T73" s="142">
        <f t="shared" si="2"/>
        <v>9190000</v>
      </c>
    </row>
    <row r="74" spans="1:21" ht="30" customHeight="1">
      <c r="A74" s="4" t="s">
        <v>386</v>
      </c>
      <c r="B74" s="8" t="s">
        <v>387</v>
      </c>
      <c r="C74" s="7">
        <v>15720000</v>
      </c>
      <c r="D74" s="7">
        <v>3555000</v>
      </c>
      <c r="E74" s="7">
        <v>1428000</v>
      </c>
      <c r="F74" s="7">
        <v>204000</v>
      </c>
      <c r="G74" s="7">
        <v>1200000</v>
      </c>
      <c r="H74" s="6">
        <f t="shared" si="0"/>
        <v>22107000</v>
      </c>
      <c r="I74" s="97"/>
      <c r="J74" s="145">
        <v>45125</v>
      </c>
      <c r="K74" s="20">
        <v>22107000</v>
      </c>
      <c r="L74" s="97" t="s">
        <v>211</v>
      </c>
      <c r="M74" s="105"/>
      <c r="N74" s="17"/>
      <c r="O74" s="106"/>
      <c r="P74" s="105"/>
      <c r="Q74" s="17"/>
      <c r="R74" s="106"/>
      <c r="S74" s="105">
        <f t="shared" si="1"/>
        <v>22107000</v>
      </c>
      <c r="T74" s="142">
        <f t="shared" si="2"/>
        <v>0</v>
      </c>
    </row>
    <row r="75" spans="1:21" ht="30" customHeight="1">
      <c r="A75" s="4" t="s">
        <v>148</v>
      </c>
      <c r="B75" s="8">
        <v>45014</v>
      </c>
      <c r="C75" s="7"/>
      <c r="D75" s="7">
        <v>450000</v>
      </c>
      <c r="E75" s="7"/>
      <c r="F75" s="7"/>
      <c r="G75" s="7"/>
      <c r="H75" s="6">
        <f t="shared" si="0"/>
        <v>450000</v>
      </c>
      <c r="I75" s="97"/>
      <c r="J75" s="145">
        <v>45069</v>
      </c>
      <c r="K75" s="20">
        <v>100000</v>
      </c>
      <c r="L75" s="97" t="s">
        <v>353</v>
      </c>
      <c r="M75" s="145">
        <v>45077</v>
      </c>
      <c r="N75" s="17">
        <v>350000</v>
      </c>
      <c r="O75" s="106" t="s">
        <v>353</v>
      </c>
      <c r="P75" s="105"/>
      <c r="Q75" s="17"/>
      <c r="R75" s="106"/>
      <c r="S75" s="105">
        <f t="shared" si="1"/>
        <v>450000</v>
      </c>
      <c r="T75" s="142">
        <f t="shared" si="2"/>
        <v>0</v>
      </c>
    </row>
    <row r="76" spans="1:21" ht="30" customHeight="1">
      <c r="A76" s="4" t="s">
        <v>451</v>
      </c>
      <c r="B76" s="8" t="s">
        <v>459</v>
      </c>
      <c r="C76" s="7"/>
      <c r="D76" s="7">
        <v>400000</v>
      </c>
      <c r="E76" s="7"/>
      <c r="F76" s="7"/>
      <c r="G76" s="7"/>
      <c r="H76" s="6">
        <f t="shared" si="0"/>
        <v>400000</v>
      </c>
      <c r="I76" s="97"/>
      <c r="J76" s="145">
        <v>45063</v>
      </c>
      <c r="K76" s="20">
        <v>400000</v>
      </c>
      <c r="L76" s="97" t="s">
        <v>353</v>
      </c>
      <c r="M76" s="145"/>
      <c r="N76" s="17"/>
      <c r="O76" s="106"/>
      <c r="P76" s="105"/>
      <c r="Q76" s="17"/>
      <c r="R76" s="106"/>
      <c r="S76" s="105">
        <f t="shared" si="1"/>
        <v>400000</v>
      </c>
      <c r="T76" s="142">
        <f t="shared" si="2"/>
        <v>0</v>
      </c>
    </row>
    <row r="77" spans="1:21" ht="30" customHeight="1">
      <c r="A77" s="4" t="s">
        <v>457</v>
      </c>
      <c r="B77" s="8" t="s">
        <v>458</v>
      </c>
      <c r="C77" s="7"/>
      <c r="D77" s="7"/>
      <c r="E77" s="7"/>
      <c r="F77" s="7">
        <v>100000</v>
      </c>
      <c r="G77" s="7"/>
      <c r="H77" s="6">
        <f t="shared" si="0"/>
        <v>100000</v>
      </c>
      <c r="I77" s="97"/>
      <c r="J77" s="145">
        <v>45079</v>
      </c>
      <c r="K77" s="20">
        <v>100000</v>
      </c>
      <c r="L77" s="97" t="s">
        <v>353</v>
      </c>
      <c r="M77" s="105"/>
      <c r="N77" s="17"/>
      <c r="O77" s="106"/>
      <c r="P77" s="105"/>
      <c r="Q77" s="17"/>
      <c r="R77" s="106"/>
      <c r="S77" s="105">
        <f t="shared" si="1"/>
        <v>100000</v>
      </c>
      <c r="T77" s="142">
        <f t="shared" si="2"/>
        <v>0</v>
      </c>
    </row>
    <row r="78" spans="1:21" s="15" customFormat="1" ht="30" customHeight="1">
      <c r="A78" s="12" t="s">
        <v>388</v>
      </c>
      <c r="B78" s="13"/>
      <c r="C78" s="14">
        <f>SUM(C61:C77)</f>
        <v>47584000</v>
      </c>
      <c r="D78" s="14">
        <f>SUM(D61:D77)</f>
        <v>22425000</v>
      </c>
      <c r="E78" s="14">
        <f>SUM(E61:E77)</f>
        <v>7133000</v>
      </c>
      <c r="F78" s="14">
        <f>SUM(F61:F77)</f>
        <v>3010000</v>
      </c>
      <c r="G78" s="14">
        <f>SUM(G61:G77)</f>
        <v>8450000</v>
      </c>
      <c r="H78" s="165">
        <f t="shared" si="0"/>
        <v>88602000</v>
      </c>
      <c r="I78" s="130"/>
      <c r="J78" s="132"/>
      <c r="K78" s="88"/>
      <c r="L78" s="96"/>
      <c r="M78" s="107"/>
      <c r="N78" s="62"/>
      <c r="O78" s="112"/>
      <c r="P78" s="111"/>
      <c r="Q78" s="60"/>
      <c r="R78" s="112"/>
      <c r="S78" s="121">
        <f>SUM(S61:S77)</f>
        <v>77245000</v>
      </c>
      <c r="T78" s="156">
        <f t="shared" si="2"/>
        <v>11357000</v>
      </c>
    </row>
    <row r="79" spans="1:21" ht="30" customHeight="1">
      <c r="A79" s="4" t="s">
        <v>389</v>
      </c>
      <c r="B79" s="8" t="s">
        <v>390</v>
      </c>
      <c r="C79" s="7">
        <v>5250000</v>
      </c>
      <c r="D79" s="7">
        <v>2236000</v>
      </c>
      <c r="E79" s="7">
        <v>1032000</v>
      </c>
      <c r="F79" s="7">
        <v>172000</v>
      </c>
      <c r="G79" s="7">
        <v>750000</v>
      </c>
      <c r="H79" s="155">
        <f>C79+D79+E79+F79+G79</f>
        <v>9440000</v>
      </c>
      <c r="I79" s="97"/>
      <c r="J79" s="145">
        <v>45084</v>
      </c>
      <c r="K79" s="20">
        <v>9440000</v>
      </c>
      <c r="L79" s="97" t="s">
        <v>211</v>
      </c>
      <c r="M79" s="105"/>
      <c r="N79" s="17"/>
      <c r="O79" s="106"/>
      <c r="P79" s="105"/>
      <c r="Q79" s="17"/>
      <c r="R79" s="106"/>
      <c r="S79" s="105">
        <f t="shared" si="1"/>
        <v>9440000</v>
      </c>
      <c r="T79" s="142">
        <f t="shared" si="2"/>
        <v>0</v>
      </c>
    </row>
    <row r="80" spans="1:21" ht="30" customHeight="1">
      <c r="A80" s="4" t="s">
        <v>401</v>
      </c>
      <c r="B80" s="8" t="s">
        <v>402</v>
      </c>
      <c r="C80" s="7">
        <v>2800000</v>
      </c>
      <c r="D80" s="7">
        <v>520000</v>
      </c>
      <c r="E80" s="7"/>
      <c r="F80" s="7"/>
      <c r="G80" s="7"/>
      <c r="H80" s="155">
        <f t="shared" si="0"/>
        <v>3320000</v>
      </c>
      <c r="I80" s="97"/>
      <c r="J80" s="145">
        <v>45083</v>
      </c>
      <c r="K80" s="20">
        <v>3320000</v>
      </c>
      <c r="L80" s="97" t="s">
        <v>353</v>
      </c>
      <c r="M80" s="105"/>
      <c r="N80" s="17"/>
      <c r="O80" s="106"/>
      <c r="P80" s="105"/>
      <c r="Q80" s="17"/>
      <c r="R80" s="106"/>
      <c r="S80" s="105">
        <f t="shared" si="1"/>
        <v>3320000</v>
      </c>
      <c r="T80" s="142">
        <f t="shared" si="2"/>
        <v>0</v>
      </c>
    </row>
    <row r="81" spans="1:20" ht="30" customHeight="1">
      <c r="A81" s="4" t="s">
        <v>403</v>
      </c>
      <c r="B81" s="8" t="s">
        <v>404</v>
      </c>
      <c r="C81" s="7">
        <v>2830000</v>
      </c>
      <c r="D81" s="7">
        <v>8000</v>
      </c>
      <c r="E81" s="7"/>
      <c r="F81" s="7"/>
      <c r="G81" s="7"/>
      <c r="H81" s="155">
        <f t="shared" si="0"/>
        <v>2838000</v>
      </c>
      <c r="I81" s="97"/>
      <c r="J81" s="145">
        <v>45180</v>
      </c>
      <c r="K81" s="20">
        <v>2838000</v>
      </c>
      <c r="L81" s="97" t="s">
        <v>454</v>
      </c>
      <c r="M81" s="105"/>
      <c r="N81" s="17"/>
      <c r="O81" s="106"/>
      <c r="P81" s="105"/>
      <c r="Q81" s="17"/>
      <c r="R81" s="106"/>
      <c r="S81" s="105">
        <f t="shared" si="1"/>
        <v>2838000</v>
      </c>
      <c r="T81" s="142">
        <f t="shared" si="2"/>
        <v>0</v>
      </c>
    </row>
    <row r="82" spans="1:20" ht="30" customHeight="1">
      <c r="A82" s="4" t="s">
        <v>65</v>
      </c>
      <c r="B82" s="8" t="s">
        <v>405</v>
      </c>
      <c r="C82" s="7">
        <v>5250000</v>
      </c>
      <c r="D82" s="7">
        <v>1344000</v>
      </c>
      <c r="E82" s="7">
        <v>840000</v>
      </c>
      <c r="F82" s="7">
        <v>168000</v>
      </c>
      <c r="G82" s="7">
        <v>800000</v>
      </c>
      <c r="H82" s="155">
        <f t="shared" si="0"/>
        <v>8402000</v>
      </c>
      <c r="I82" s="97"/>
      <c r="J82" s="145">
        <v>45188</v>
      </c>
      <c r="K82" s="20">
        <v>8402000</v>
      </c>
      <c r="L82" s="97" t="s">
        <v>454</v>
      </c>
      <c r="M82" s="105"/>
      <c r="N82" s="17"/>
      <c r="O82" s="106"/>
      <c r="P82" s="105"/>
      <c r="Q82" s="17"/>
      <c r="R82" s="106"/>
      <c r="S82" s="105">
        <f t="shared" si="1"/>
        <v>8402000</v>
      </c>
      <c r="T82" s="142">
        <f t="shared" si="2"/>
        <v>0</v>
      </c>
    </row>
    <row r="83" spans="1:20" ht="30" customHeight="1">
      <c r="A83" s="4" t="s">
        <v>407</v>
      </c>
      <c r="B83" s="8" t="s">
        <v>406</v>
      </c>
      <c r="C83" s="7">
        <v>690000</v>
      </c>
      <c r="D83" s="7">
        <v>10000</v>
      </c>
      <c r="E83" s="7"/>
      <c r="F83" s="7"/>
      <c r="G83" s="7"/>
      <c r="H83" s="155">
        <f t="shared" si="0"/>
        <v>700000</v>
      </c>
      <c r="I83" s="97"/>
      <c r="J83" s="105"/>
      <c r="K83" s="20"/>
      <c r="L83" s="97"/>
      <c r="M83" s="105"/>
      <c r="N83" s="17"/>
      <c r="O83" s="106"/>
      <c r="P83" s="105"/>
      <c r="Q83" s="17"/>
      <c r="R83" s="106"/>
      <c r="S83" s="105">
        <f t="shared" si="1"/>
        <v>0</v>
      </c>
      <c r="T83" s="142">
        <f t="shared" si="2"/>
        <v>700000</v>
      </c>
    </row>
    <row r="84" spans="1:20" ht="30" customHeight="1">
      <c r="A84" s="4" t="s">
        <v>72</v>
      </c>
      <c r="B84" s="8" t="s">
        <v>408</v>
      </c>
      <c r="C84" s="7">
        <v>900000</v>
      </c>
      <c r="D84" s="7"/>
      <c r="E84" s="7"/>
      <c r="F84" s="7"/>
      <c r="G84" s="7"/>
      <c r="H84" s="155">
        <f t="shared" si="0"/>
        <v>900000</v>
      </c>
      <c r="I84" s="97"/>
      <c r="J84" s="145">
        <v>45089</v>
      </c>
      <c r="K84" s="20">
        <v>900000</v>
      </c>
      <c r="L84" s="97" t="s">
        <v>353</v>
      </c>
      <c r="M84" s="105"/>
      <c r="N84" s="17"/>
      <c r="O84" s="106"/>
      <c r="P84" s="105"/>
      <c r="Q84" s="17"/>
      <c r="R84" s="106"/>
      <c r="S84" s="105">
        <f t="shared" si="1"/>
        <v>900000</v>
      </c>
      <c r="T84" s="142">
        <f t="shared" si="2"/>
        <v>0</v>
      </c>
    </row>
    <row r="85" spans="1:20" ht="30" customHeight="1">
      <c r="A85" s="4" t="s">
        <v>72</v>
      </c>
      <c r="B85" s="8" t="s">
        <v>409</v>
      </c>
      <c r="C85" s="7">
        <v>2265000</v>
      </c>
      <c r="D85" s="7"/>
      <c r="E85" s="7"/>
      <c r="F85" s="7"/>
      <c r="G85" s="7"/>
      <c r="H85" s="155">
        <f t="shared" si="0"/>
        <v>2265000</v>
      </c>
      <c r="I85" s="97"/>
      <c r="J85" s="145">
        <v>45091</v>
      </c>
      <c r="K85" s="20">
        <v>2265000</v>
      </c>
      <c r="L85" s="97" t="s">
        <v>353</v>
      </c>
      <c r="M85" s="105"/>
      <c r="N85" s="17"/>
      <c r="O85" s="106"/>
      <c r="P85" s="105"/>
      <c r="Q85" s="17"/>
      <c r="R85" s="106"/>
      <c r="S85" s="105">
        <f t="shared" si="1"/>
        <v>2265000</v>
      </c>
      <c r="T85" s="142">
        <f t="shared" si="2"/>
        <v>0</v>
      </c>
    </row>
    <row r="86" spans="1:20" ht="30" customHeight="1">
      <c r="A86" s="4" t="s">
        <v>410</v>
      </c>
      <c r="B86" s="8" t="s">
        <v>411</v>
      </c>
      <c r="C86" s="7">
        <v>0</v>
      </c>
      <c r="D86" s="7">
        <v>0</v>
      </c>
      <c r="E86" s="7">
        <v>600000</v>
      </c>
      <c r="F86" s="7">
        <v>150000</v>
      </c>
      <c r="G86" s="7">
        <v>300000</v>
      </c>
      <c r="H86" s="155">
        <f t="shared" si="0"/>
        <v>1050000</v>
      </c>
      <c r="I86" s="97"/>
      <c r="J86" s="145">
        <v>45095</v>
      </c>
      <c r="K86" s="20">
        <v>1050000</v>
      </c>
      <c r="L86" s="97" t="s">
        <v>353</v>
      </c>
      <c r="M86" s="105"/>
      <c r="N86" s="17"/>
      <c r="O86" s="106"/>
      <c r="P86" s="105"/>
      <c r="Q86" s="17"/>
      <c r="R86" s="106"/>
      <c r="S86" s="105">
        <f t="shared" si="1"/>
        <v>1050000</v>
      </c>
      <c r="T86" s="142">
        <f t="shared" si="2"/>
        <v>0</v>
      </c>
    </row>
    <row r="87" spans="1:20" ht="30" customHeight="1">
      <c r="A87" s="4" t="s">
        <v>82</v>
      </c>
      <c r="B87" s="8" t="s">
        <v>412</v>
      </c>
      <c r="C87" s="7">
        <v>240000</v>
      </c>
      <c r="D87" s="7">
        <v>350000</v>
      </c>
      <c r="E87" s="7">
        <v>250000</v>
      </c>
      <c r="F87" s="7">
        <v>50000</v>
      </c>
      <c r="G87" s="7">
        <v>200000</v>
      </c>
      <c r="H87" s="155">
        <f t="shared" si="0"/>
        <v>1090000</v>
      </c>
      <c r="I87" s="97"/>
      <c r="J87" s="145">
        <v>45117</v>
      </c>
      <c r="K87" s="20">
        <v>1090000</v>
      </c>
      <c r="L87" s="97" t="s">
        <v>211</v>
      </c>
      <c r="M87" s="105"/>
      <c r="N87" s="17"/>
      <c r="O87" s="106"/>
      <c r="P87" s="105"/>
      <c r="Q87" s="17"/>
      <c r="R87" s="106"/>
      <c r="S87" s="105">
        <f t="shared" si="1"/>
        <v>1090000</v>
      </c>
      <c r="T87" s="142">
        <f t="shared" si="2"/>
        <v>0</v>
      </c>
    </row>
    <row r="88" spans="1:20" ht="30" customHeight="1">
      <c r="A88" s="4" t="s">
        <v>413</v>
      </c>
      <c r="B88" s="8" t="s">
        <v>414</v>
      </c>
      <c r="C88" s="7">
        <v>540000</v>
      </c>
      <c r="D88" s="7">
        <v>400000</v>
      </c>
      <c r="E88" s="7">
        <v>0</v>
      </c>
      <c r="F88" s="7">
        <v>0</v>
      </c>
      <c r="G88" s="7">
        <v>0</v>
      </c>
      <c r="H88" s="155">
        <f t="shared" si="0"/>
        <v>940000</v>
      </c>
      <c r="I88" s="97"/>
      <c r="J88" s="145">
        <v>45103</v>
      </c>
      <c r="K88" s="20">
        <v>940000</v>
      </c>
      <c r="L88" s="97" t="s">
        <v>353</v>
      </c>
      <c r="M88" s="105"/>
      <c r="N88" s="17"/>
      <c r="O88" s="106"/>
      <c r="P88" s="105"/>
      <c r="Q88" s="17"/>
      <c r="R88" s="106"/>
      <c r="S88" s="105">
        <f t="shared" si="1"/>
        <v>940000</v>
      </c>
      <c r="T88" s="142">
        <f t="shared" si="2"/>
        <v>0</v>
      </c>
    </row>
    <row r="89" spans="1:20" ht="30" customHeight="1">
      <c r="A89" s="4" t="s">
        <v>415</v>
      </c>
      <c r="B89" s="8" t="s">
        <v>416</v>
      </c>
      <c r="C89" s="7">
        <v>0</v>
      </c>
      <c r="D89" s="7">
        <v>0</v>
      </c>
      <c r="E89" s="7">
        <v>4176000</v>
      </c>
      <c r="F89" s="7">
        <v>696000</v>
      </c>
      <c r="G89" s="7">
        <v>1800000</v>
      </c>
      <c r="H89" s="155">
        <f t="shared" si="0"/>
        <v>6672000</v>
      </c>
      <c r="I89" s="97"/>
      <c r="J89" s="145">
        <v>45146</v>
      </c>
      <c r="K89" s="20">
        <v>6672000</v>
      </c>
      <c r="L89" s="97" t="s">
        <v>454</v>
      </c>
      <c r="M89" s="105"/>
      <c r="N89" s="17"/>
      <c r="O89" s="106"/>
      <c r="P89" s="105"/>
      <c r="Q89" s="17"/>
      <c r="R89" s="106"/>
      <c r="S89" s="105">
        <f t="shared" si="1"/>
        <v>6672000</v>
      </c>
      <c r="T89" s="142">
        <f t="shared" si="2"/>
        <v>0</v>
      </c>
    </row>
    <row r="90" spans="1:20" ht="30" customHeight="1">
      <c r="A90" s="4" t="s">
        <v>417</v>
      </c>
      <c r="B90" s="8">
        <v>45098</v>
      </c>
      <c r="C90" s="7"/>
      <c r="D90" s="7">
        <v>325000</v>
      </c>
      <c r="E90" s="7"/>
      <c r="F90" s="7"/>
      <c r="G90" s="7"/>
      <c r="H90" s="155">
        <f t="shared" si="0"/>
        <v>325000</v>
      </c>
      <c r="I90" s="97"/>
      <c r="J90" s="105"/>
      <c r="K90" s="20"/>
      <c r="L90" s="97"/>
      <c r="M90" s="105"/>
      <c r="N90" s="17"/>
      <c r="O90" s="106"/>
      <c r="P90" s="105"/>
      <c r="Q90" s="17"/>
      <c r="R90" s="106"/>
      <c r="S90" s="105">
        <f t="shared" si="1"/>
        <v>0</v>
      </c>
      <c r="T90" s="142">
        <f t="shared" si="2"/>
        <v>325000</v>
      </c>
    </row>
    <row r="91" spans="1:20" ht="30" customHeight="1">
      <c r="A91" s="4" t="s">
        <v>417</v>
      </c>
      <c r="B91" s="8" t="s">
        <v>418</v>
      </c>
      <c r="C91" s="7">
        <v>3000000</v>
      </c>
      <c r="D91" s="7"/>
      <c r="E91" s="7"/>
      <c r="F91" s="7"/>
      <c r="G91" s="7"/>
      <c r="H91" s="155">
        <f t="shared" si="0"/>
        <v>3000000</v>
      </c>
      <c r="I91" s="97"/>
      <c r="J91" s="105"/>
      <c r="K91" s="20"/>
      <c r="L91" s="97"/>
      <c r="M91" s="105"/>
      <c r="N91" s="17"/>
      <c r="O91" s="106"/>
      <c r="P91" s="105"/>
      <c r="Q91" s="17"/>
      <c r="R91" s="106"/>
      <c r="S91" s="105">
        <f t="shared" si="1"/>
        <v>0</v>
      </c>
      <c r="T91" s="142">
        <f t="shared" si="2"/>
        <v>3000000</v>
      </c>
    </row>
    <row r="92" spans="1:20" ht="30" customHeight="1">
      <c r="A92" s="4" t="s">
        <v>419</v>
      </c>
      <c r="B92" s="8" t="s">
        <v>420</v>
      </c>
      <c r="C92" s="7">
        <v>6600000</v>
      </c>
      <c r="D92" s="7">
        <v>840000</v>
      </c>
      <c r="E92" s="7"/>
      <c r="F92" s="7"/>
      <c r="G92" s="7"/>
      <c r="H92" s="155">
        <f t="shared" si="0"/>
        <v>7440000</v>
      </c>
      <c r="I92" s="97"/>
      <c r="J92" s="145">
        <v>45098</v>
      </c>
      <c r="K92" s="20">
        <v>6600000</v>
      </c>
      <c r="L92" s="97" t="s">
        <v>454</v>
      </c>
      <c r="M92" s="145">
        <v>45104</v>
      </c>
      <c r="N92" s="17">
        <v>840000</v>
      </c>
      <c r="O92" s="106" t="s">
        <v>441</v>
      </c>
      <c r="P92" s="105"/>
      <c r="Q92" s="17"/>
      <c r="R92" s="106"/>
      <c r="S92" s="105">
        <f t="shared" si="1"/>
        <v>7440000</v>
      </c>
      <c r="T92" s="142">
        <f t="shared" si="2"/>
        <v>0</v>
      </c>
    </row>
    <row r="93" spans="1:20" ht="30" customHeight="1">
      <c r="A93" s="4" t="s">
        <v>421</v>
      </c>
      <c r="B93" s="8" t="s">
        <v>422</v>
      </c>
      <c r="C93" s="7">
        <v>1245000</v>
      </c>
      <c r="D93" s="7">
        <v>0</v>
      </c>
      <c r="E93" s="7">
        <v>500000</v>
      </c>
      <c r="F93" s="7">
        <v>130000</v>
      </c>
      <c r="G93" s="7">
        <v>920000</v>
      </c>
      <c r="H93" s="155">
        <f t="shared" si="0"/>
        <v>2795000</v>
      </c>
      <c r="I93" s="97"/>
      <c r="J93" s="145">
        <v>45124</v>
      </c>
      <c r="K93" s="20">
        <v>2795000</v>
      </c>
      <c r="L93" s="97" t="s">
        <v>454</v>
      </c>
      <c r="M93" s="105"/>
      <c r="N93" s="17"/>
      <c r="O93" s="106"/>
      <c r="P93" s="105"/>
      <c r="Q93" s="17"/>
      <c r="R93" s="106"/>
      <c r="S93" s="105">
        <f t="shared" si="1"/>
        <v>2795000</v>
      </c>
      <c r="T93" s="142">
        <f t="shared" si="2"/>
        <v>0</v>
      </c>
    </row>
    <row r="94" spans="1:20" ht="30" customHeight="1">
      <c r="A94" s="4" t="s">
        <v>259</v>
      </c>
      <c r="B94" s="8" t="s">
        <v>423</v>
      </c>
      <c r="C94" s="7">
        <v>0</v>
      </c>
      <c r="D94" s="7">
        <v>0</v>
      </c>
      <c r="E94" s="7">
        <v>625000</v>
      </c>
      <c r="F94" s="7">
        <v>125000</v>
      </c>
      <c r="G94" s="7">
        <v>750000</v>
      </c>
      <c r="H94" s="155">
        <f t="shared" si="0"/>
        <v>1500000</v>
      </c>
      <c r="I94" s="97"/>
      <c r="J94" s="145">
        <v>45107</v>
      </c>
      <c r="K94" s="20">
        <v>1500000</v>
      </c>
      <c r="L94" s="97" t="s">
        <v>353</v>
      </c>
      <c r="M94" s="105"/>
      <c r="N94" s="17"/>
      <c r="O94" s="106"/>
      <c r="P94" s="105"/>
      <c r="Q94" s="17"/>
      <c r="R94" s="106"/>
      <c r="S94" s="105">
        <f t="shared" si="1"/>
        <v>1500000</v>
      </c>
      <c r="T94" s="142">
        <f t="shared" si="2"/>
        <v>0</v>
      </c>
    </row>
    <row r="95" spans="1:20" s="15" customFormat="1" ht="30" customHeight="1">
      <c r="A95" s="12" t="s">
        <v>394</v>
      </c>
      <c r="B95" s="13"/>
      <c r="C95" s="14">
        <f t="shared" ref="C95:H95" si="6">SUM(C79:C94)</f>
        <v>31610000</v>
      </c>
      <c r="D95" s="14">
        <f t="shared" si="6"/>
        <v>6033000</v>
      </c>
      <c r="E95" s="14">
        <f t="shared" si="6"/>
        <v>8023000</v>
      </c>
      <c r="F95" s="14">
        <f t="shared" si="6"/>
        <v>1491000</v>
      </c>
      <c r="G95" s="14">
        <f t="shared" si="6"/>
        <v>5520000</v>
      </c>
      <c r="H95" s="165">
        <f t="shared" si="6"/>
        <v>52677000</v>
      </c>
      <c r="I95" s="97"/>
      <c r="J95" s="132"/>
      <c r="K95" s="88"/>
      <c r="L95" s="96"/>
      <c r="M95" s="107"/>
      <c r="N95" s="62"/>
      <c r="O95" s="114"/>
      <c r="P95" s="113"/>
      <c r="Q95" s="62"/>
      <c r="R95" s="114"/>
      <c r="S95" s="121">
        <f>SUM(S79:S94)</f>
        <v>48652000</v>
      </c>
      <c r="T95" s="156">
        <f>SUM(T79:T94)</f>
        <v>4025000</v>
      </c>
    </row>
    <row r="96" spans="1:20" ht="30" customHeight="1">
      <c r="A96" s="16" t="s">
        <v>259</v>
      </c>
      <c r="B96" s="8" t="s">
        <v>395</v>
      </c>
      <c r="C96" s="7">
        <v>0</v>
      </c>
      <c r="D96" s="7"/>
      <c r="E96" s="7">
        <v>750000</v>
      </c>
      <c r="F96" s="7">
        <v>160000</v>
      </c>
      <c r="G96" s="7">
        <v>600000</v>
      </c>
      <c r="H96" s="6">
        <f t="shared" si="0"/>
        <v>1510000</v>
      </c>
      <c r="I96" s="97"/>
      <c r="J96" s="145">
        <v>45119</v>
      </c>
      <c r="K96" s="20">
        <v>1510000</v>
      </c>
      <c r="L96" s="97" t="s">
        <v>353</v>
      </c>
      <c r="M96" s="105"/>
      <c r="N96" s="17"/>
      <c r="O96" s="106"/>
      <c r="P96" s="105"/>
      <c r="Q96" s="17"/>
      <c r="R96" s="106"/>
      <c r="S96" s="105">
        <f t="shared" si="1"/>
        <v>1510000</v>
      </c>
      <c r="T96" s="142">
        <f t="shared" si="2"/>
        <v>0</v>
      </c>
    </row>
    <row r="97" spans="1:20" ht="30" customHeight="1">
      <c r="A97" s="16" t="s">
        <v>396</v>
      </c>
      <c r="B97" s="8" t="s">
        <v>397</v>
      </c>
      <c r="C97" s="7">
        <v>160000</v>
      </c>
      <c r="D97" s="7"/>
      <c r="E97" s="7"/>
      <c r="F97" s="7"/>
      <c r="G97" s="7"/>
      <c r="H97" s="6">
        <f t="shared" si="0"/>
        <v>160000</v>
      </c>
      <c r="I97" s="97"/>
      <c r="J97" s="145">
        <v>45154</v>
      </c>
      <c r="K97" s="20">
        <v>160000</v>
      </c>
      <c r="L97" s="97" t="s">
        <v>454</v>
      </c>
      <c r="M97" s="105"/>
      <c r="N97" s="17"/>
      <c r="O97" s="106"/>
      <c r="P97" s="105"/>
      <c r="Q97" s="17"/>
      <c r="R97" s="106"/>
      <c r="S97" s="105">
        <f t="shared" si="1"/>
        <v>160000</v>
      </c>
      <c r="T97" s="142">
        <f t="shared" si="2"/>
        <v>0</v>
      </c>
    </row>
    <row r="98" spans="1:20" ht="30" customHeight="1">
      <c r="A98" s="16" t="s">
        <v>179</v>
      </c>
      <c r="B98" s="8" t="s">
        <v>398</v>
      </c>
      <c r="C98" s="7"/>
      <c r="D98" s="7"/>
      <c r="E98" s="7">
        <v>1422000</v>
      </c>
      <c r="F98" s="7">
        <v>129000</v>
      </c>
      <c r="G98" s="7">
        <v>1050000</v>
      </c>
      <c r="H98" s="6">
        <f t="shared" si="0"/>
        <v>2601000</v>
      </c>
      <c r="I98" s="97"/>
      <c r="J98" s="105"/>
      <c r="K98" s="20"/>
      <c r="L98" s="97"/>
      <c r="M98" s="105"/>
      <c r="N98" s="17"/>
      <c r="O98" s="106"/>
      <c r="P98" s="105"/>
      <c r="Q98" s="17"/>
      <c r="R98" s="106"/>
      <c r="S98" s="105">
        <f t="shared" si="1"/>
        <v>0</v>
      </c>
      <c r="T98" s="142">
        <f t="shared" si="2"/>
        <v>2601000</v>
      </c>
    </row>
    <row r="99" spans="1:20" ht="30" customHeight="1">
      <c r="A99" s="16" t="s">
        <v>399</v>
      </c>
      <c r="B99" s="8" t="s">
        <v>400</v>
      </c>
      <c r="C99" s="7">
        <v>13805000</v>
      </c>
      <c r="D99" s="7"/>
      <c r="E99" s="7"/>
      <c r="F99" s="7">
        <v>3195000</v>
      </c>
      <c r="G99" s="7"/>
      <c r="H99" s="6">
        <f t="shared" si="0"/>
        <v>17000000</v>
      </c>
      <c r="I99" s="97"/>
      <c r="J99" s="145">
        <v>45183</v>
      </c>
      <c r="K99" s="20">
        <v>17000000</v>
      </c>
      <c r="L99" s="97" t="s">
        <v>455</v>
      </c>
      <c r="M99" s="105"/>
      <c r="N99" s="17"/>
      <c r="O99" s="106"/>
      <c r="P99" s="105"/>
      <c r="Q99" s="17"/>
      <c r="R99" s="106"/>
      <c r="S99" s="105">
        <f t="shared" si="1"/>
        <v>17000000</v>
      </c>
      <c r="T99" s="142">
        <f t="shared" si="2"/>
        <v>0</v>
      </c>
    </row>
    <row r="100" spans="1:20" ht="30" customHeight="1">
      <c r="A100" s="16" t="s">
        <v>424</v>
      </c>
      <c r="B100" s="8" t="s">
        <v>425</v>
      </c>
      <c r="C100" s="7">
        <v>0</v>
      </c>
      <c r="D100" s="7">
        <v>2158000</v>
      </c>
      <c r="E100" s="7">
        <v>816000</v>
      </c>
      <c r="F100" s="7">
        <v>136000</v>
      </c>
      <c r="G100" s="7">
        <v>1200000</v>
      </c>
      <c r="H100" s="6">
        <f t="shared" si="0"/>
        <v>4310000</v>
      </c>
      <c r="I100" s="97">
        <v>890000</v>
      </c>
      <c r="J100" s="145">
        <v>45138</v>
      </c>
      <c r="K100" s="20">
        <v>4310000</v>
      </c>
      <c r="L100" s="97" t="s">
        <v>454</v>
      </c>
      <c r="M100" s="105"/>
      <c r="N100" s="17"/>
      <c r="O100" s="106"/>
      <c r="P100" s="105"/>
      <c r="Q100" s="17"/>
      <c r="R100" s="106"/>
      <c r="S100" s="105">
        <f t="shared" si="1"/>
        <v>4310000</v>
      </c>
      <c r="T100" s="142">
        <f t="shared" si="2"/>
        <v>0</v>
      </c>
    </row>
    <row r="101" spans="1:20" ht="30" customHeight="1">
      <c r="A101" s="16" t="s">
        <v>426</v>
      </c>
      <c r="B101" s="8" t="s">
        <v>427</v>
      </c>
      <c r="C101" s="7">
        <v>0</v>
      </c>
      <c r="D101" s="7">
        <v>0</v>
      </c>
      <c r="E101" s="7">
        <v>875000</v>
      </c>
      <c r="F101" s="7">
        <v>175000</v>
      </c>
      <c r="G101" s="7">
        <v>1100000</v>
      </c>
      <c r="H101" s="6">
        <f t="shared" si="0"/>
        <v>2150000</v>
      </c>
      <c r="I101" s="97">
        <v>292000</v>
      </c>
      <c r="J101" s="105"/>
      <c r="K101" s="20"/>
      <c r="L101" s="97"/>
      <c r="M101" s="105"/>
      <c r="N101" s="17"/>
      <c r="O101" s="106"/>
      <c r="P101" s="105"/>
      <c r="Q101" s="17"/>
      <c r="R101" s="106"/>
      <c r="S101" s="105">
        <f t="shared" si="1"/>
        <v>0</v>
      </c>
      <c r="T101" s="142">
        <f t="shared" si="2"/>
        <v>2150000</v>
      </c>
    </row>
    <row r="102" spans="1:20" ht="30" customHeight="1">
      <c r="A102" s="16" t="s">
        <v>259</v>
      </c>
      <c r="B102" s="8" t="s">
        <v>428</v>
      </c>
      <c r="C102" s="7">
        <v>0</v>
      </c>
      <c r="D102" s="7">
        <v>0</v>
      </c>
      <c r="E102" s="7">
        <v>780000</v>
      </c>
      <c r="F102" s="7">
        <v>130000</v>
      </c>
      <c r="G102" s="7">
        <v>1000000</v>
      </c>
      <c r="H102" s="6">
        <f t="shared" si="0"/>
        <v>1910000</v>
      </c>
      <c r="I102" s="97"/>
      <c r="J102" s="145">
        <v>45217</v>
      </c>
      <c r="K102" s="20">
        <v>1910000</v>
      </c>
      <c r="L102" s="97" t="s">
        <v>454</v>
      </c>
      <c r="M102" s="105"/>
      <c r="N102" s="17"/>
      <c r="O102" s="106"/>
      <c r="P102" s="105"/>
      <c r="Q102" s="17"/>
      <c r="R102" s="106"/>
      <c r="S102" s="105">
        <f t="shared" si="1"/>
        <v>1910000</v>
      </c>
      <c r="T102" s="142">
        <f t="shared" si="2"/>
        <v>0</v>
      </c>
    </row>
    <row r="103" spans="1:20" ht="30" customHeight="1">
      <c r="A103" s="16" t="s">
        <v>282</v>
      </c>
      <c r="B103" s="8" t="s">
        <v>429</v>
      </c>
      <c r="C103" s="7">
        <v>970000</v>
      </c>
      <c r="D103" s="7">
        <v>0</v>
      </c>
      <c r="E103" s="7">
        <v>180000</v>
      </c>
      <c r="F103" s="7">
        <v>0</v>
      </c>
      <c r="G103" s="7">
        <v>100000</v>
      </c>
      <c r="H103" s="6">
        <f t="shared" si="0"/>
        <v>1250000</v>
      </c>
      <c r="I103" s="97"/>
      <c r="J103" s="145">
        <v>45170</v>
      </c>
      <c r="K103" s="20">
        <v>1250000</v>
      </c>
      <c r="L103" s="97" t="s">
        <v>454</v>
      </c>
      <c r="M103" s="105"/>
      <c r="N103" s="17"/>
      <c r="O103" s="106"/>
      <c r="P103" s="105"/>
      <c r="Q103" s="17"/>
      <c r="R103" s="106"/>
      <c r="S103" s="105">
        <f t="shared" si="1"/>
        <v>1250000</v>
      </c>
      <c r="T103" s="142">
        <f t="shared" si="2"/>
        <v>0</v>
      </c>
    </row>
    <row r="104" spans="1:20" ht="30" customHeight="1">
      <c r="A104" s="16" t="s">
        <v>407</v>
      </c>
      <c r="B104" s="8" t="s">
        <v>430</v>
      </c>
      <c r="C104" s="7">
        <v>0</v>
      </c>
      <c r="D104" s="7">
        <v>1000000</v>
      </c>
      <c r="E104" s="7"/>
      <c r="F104" s="7"/>
      <c r="G104" s="7"/>
      <c r="H104" s="6">
        <f t="shared" si="0"/>
        <v>1000000</v>
      </c>
      <c r="I104" s="97"/>
      <c r="J104" s="145">
        <v>45108</v>
      </c>
      <c r="K104" s="20">
        <v>1000000</v>
      </c>
      <c r="L104" s="97" t="s">
        <v>353</v>
      </c>
      <c r="M104" s="105"/>
      <c r="N104" s="17"/>
      <c r="O104" s="106"/>
      <c r="P104" s="105"/>
      <c r="Q104" s="17"/>
      <c r="R104" s="106"/>
      <c r="S104" s="105">
        <f t="shared" si="1"/>
        <v>1000000</v>
      </c>
      <c r="T104" s="142">
        <f t="shared" si="2"/>
        <v>0</v>
      </c>
    </row>
    <row r="105" spans="1:20" ht="30" customHeight="1">
      <c r="A105" s="16" t="s">
        <v>431</v>
      </c>
      <c r="B105" s="8" t="s">
        <v>432</v>
      </c>
      <c r="C105" s="7">
        <v>10675000</v>
      </c>
      <c r="D105" s="7">
        <v>3510000</v>
      </c>
      <c r="E105" s="7">
        <v>1674000</v>
      </c>
      <c r="F105" s="7">
        <v>279000</v>
      </c>
      <c r="G105" s="7">
        <v>1550000</v>
      </c>
      <c r="H105" s="6">
        <f t="shared" si="0"/>
        <v>17688000</v>
      </c>
      <c r="I105" s="97"/>
      <c r="J105" s="145">
        <v>45134</v>
      </c>
      <c r="K105" s="20">
        <v>17688000</v>
      </c>
      <c r="L105" s="97" t="s">
        <v>211</v>
      </c>
      <c r="M105" s="105"/>
      <c r="N105" s="17"/>
      <c r="O105" s="106"/>
      <c r="P105" s="105"/>
      <c r="Q105" s="17"/>
      <c r="R105" s="106"/>
      <c r="S105" s="105">
        <f t="shared" si="1"/>
        <v>17688000</v>
      </c>
      <c r="T105" s="142">
        <f t="shared" si="2"/>
        <v>0</v>
      </c>
    </row>
    <row r="106" spans="1:20" ht="30" customHeight="1">
      <c r="A106" s="16" t="s">
        <v>360</v>
      </c>
      <c r="B106" s="8" t="s">
        <v>397</v>
      </c>
      <c r="C106" s="7">
        <v>3880000</v>
      </c>
      <c r="D106" s="7">
        <v>1125000</v>
      </c>
      <c r="E106" s="7">
        <v>750000</v>
      </c>
      <c r="F106" s="7">
        <v>150000</v>
      </c>
      <c r="G106" s="7">
        <v>900000</v>
      </c>
      <c r="H106" s="6">
        <f t="shared" si="0"/>
        <v>6805000</v>
      </c>
      <c r="I106" s="97"/>
      <c r="J106" s="145">
        <v>45124</v>
      </c>
      <c r="K106" s="20">
        <v>4000000</v>
      </c>
      <c r="L106" s="97" t="s">
        <v>454</v>
      </c>
      <c r="M106" s="145">
        <v>45163</v>
      </c>
      <c r="N106" s="17">
        <v>2805000</v>
      </c>
      <c r="O106" s="106" t="s">
        <v>454</v>
      </c>
      <c r="P106" s="105"/>
      <c r="Q106" s="17"/>
      <c r="R106" s="106"/>
      <c r="S106" s="105">
        <f t="shared" si="1"/>
        <v>6805000</v>
      </c>
      <c r="T106" s="142">
        <f t="shared" si="2"/>
        <v>0</v>
      </c>
    </row>
    <row r="107" spans="1:20" ht="30" customHeight="1">
      <c r="A107" s="16" t="s">
        <v>389</v>
      </c>
      <c r="B107" s="8" t="s">
        <v>432</v>
      </c>
      <c r="C107" s="7">
        <v>2780000</v>
      </c>
      <c r="D107" s="7">
        <v>1300000</v>
      </c>
      <c r="E107" s="7">
        <v>650000</v>
      </c>
      <c r="F107" s="7">
        <v>130000</v>
      </c>
      <c r="G107" s="7">
        <v>740000</v>
      </c>
      <c r="H107" s="6">
        <f t="shared" si="0"/>
        <v>5600000</v>
      </c>
      <c r="I107" s="97"/>
      <c r="J107" s="145">
        <v>45135</v>
      </c>
      <c r="K107" s="20">
        <v>5600000</v>
      </c>
      <c r="L107" s="97" t="s">
        <v>454</v>
      </c>
      <c r="M107" s="105"/>
      <c r="N107" s="17"/>
      <c r="O107" s="106"/>
      <c r="P107" s="105"/>
      <c r="Q107" s="17"/>
      <c r="R107" s="106"/>
      <c r="S107" s="105">
        <f t="shared" si="1"/>
        <v>5600000</v>
      </c>
      <c r="T107" s="142">
        <f t="shared" si="2"/>
        <v>0</v>
      </c>
    </row>
    <row r="108" spans="1:20" ht="30" customHeight="1">
      <c r="A108" s="16" t="s">
        <v>386</v>
      </c>
      <c r="B108" s="8" t="s">
        <v>499</v>
      </c>
      <c r="C108" s="7">
        <v>9880000</v>
      </c>
      <c r="D108" s="7">
        <v>2490000</v>
      </c>
      <c r="E108" s="7">
        <v>1162000</v>
      </c>
      <c r="F108" s="7">
        <v>166000</v>
      </c>
      <c r="G108" s="7">
        <v>800000</v>
      </c>
      <c r="H108" s="6">
        <f t="shared" si="0"/>
        <v>14498000</v>
      </c>
      <c r="I108" s="97"/>
      <c r="J108" s="105"/>
      <c r="K108" s="20"/>
      <c r="L108" s="97"/>
      <c r="M108" s="105"/>
      <c r="N108" s="17"/>
      <c r="O108" s="106"/>
      <c r="P108" s="105"/>
      <c r="Q108" s="17"/>
      <c r="R108" s="106"/>
      <c r="S108" s="105">
        <f t="shared" si="1"/>
        <v>0</v>
      </c>
      <c r="T108" s="142">
        <f t="shared" si="2"/>
        <v>14498000</v>
      </c>
    </row>
    <row r="109" spans="1:20" ht="30" customHeight="1">
      <c r="A109" s="16" t="s">
        <v>386</v>
      </c>
      <c r="B109" s="8" t="s">
        <v>433</v>
      </c>
      <c r="C109" s="7">
        <v>10720000</v>
      </c>
      <c r="D109" s="7">
        <v>3600000</v>
      </c>
      <c r="E109" s="7">
        <v>1680000</v>
      </c>
      <c r="F109" s="7">
        <v>240000</v>
      </c>
      <c r="G109" s="7">
        <v>1800000</v>
      </c>
      <c r="H109" s="6">
        <f t="shared" si="0"/>
        <v>18040000</v>
      </c>
      <c r="I109" s="97"/>
      <c r="J109" s="105"/>
      <c r="K109" s="20"/>
      <c r="L109" s="97"/>
      <c r="M109" s="105"/>
      <c r="N109" s="17"/>
      <c r="O109" s="106"/>
      <c r="P109" s="105"/>
      <c r="Q109" s="17"/>
      <c r="R109" s="106"/>
      <c r="S109" s="105">
        <f t="shared" si="1"/>
        <v>0</v>
      </c>
      <c r="T109" s="142">
        <f t="shared" si="2"/>
        <v>18040000</v>
      </c>
    </row>
    <row r="110" spans="1:20" ht="30" customHeight="1">
      <c r="A110" s="16" t="s">
        <v>434</v>
      </c>
      <c r="B110" s="8" t="s">
        <v>435</v>
      </c>
      <c r="C110" s="7">
        <v>5544000</v>
      </c>
      <c r="D110" s="7">
        <v>1782000</v>
      </c>
      <c r="E110" s="7">
        <v>891000</v>
      </c>
      <c r="F110" s="7">
        <v>900000</v>
      </c>
      <c r="G110" s="7">
        <v>118800</v>
      </c>
      <c r="H110" s="6">
        <f t="shared" si="0"/>
        <v>9235800</v>
      </c>
      <c r="I110" s="97"/>
      <c r="J110" s="145">
        <v>45131</v>
      </c>
      <c r="K110" s="20">
        <v>9235800</v>
      </c>
      <c r="L110" s="97" t="s">
        <v>454</v>
      </c>
      <c r="M110" s="105"/>
      <c r="N110" s="17"/>
      <c r="O110" s="106"/>
      <c r="P110" s="105"/>
      <c r="Q110" s="17"/>
      <c r="R110" s="106"/>
      <c r="S110" s="105">
        <f t="shared" ref="S110:S113" si="7">K110+N110+Q110</f>
        <v>9235800</v>
      </c>
      <c r="T110" s="142">
        <f t="shared" ref="T110:T113" si="8">H110-S110</f>
        <v>0</v>
      </c>
    </row>
    <row r="111" spans="1:20" ht="30" customHeight="1">
      <c r="A111" s="4" t="s">
        <v>436</v>
      </c>
      <c r="B111" s="8" t="s">
        <v>437</v>
      </c>
      <c r="C111" s="7">
        <v>1230000</v>
      </c>
      <c r="D111" s="7">
        <v>0</v>
      </c>
      <c r="E111" s="7">
        <v>1152000</v>
      </c>
      <c r="F111" s="7">
        <v>192000</v>
      </c>
      <c r="G111" s="7">
        <v>1200000</v>
      </c>
      <c r="H111" s="6">
        <f t="shared" si="0"/>
        <v>3774000</v>
      </c>
      <c r="I111" s="97"/>
      <c r="J111" s="105"/>
      <c r="K111" s="20"/>
      <c r="L111" s="97"/>
      <c r="M111" s="105"/>
      <c r="N111" s="17"/>
      <c r="O111" s="106"/>
      <c r="P111" s="105"/>
      <c r="Q111" s="17"/>
      <c r="R111" s="106"/>
      <c r="S111" s="105">
        <f t="shared" si="7"/>
        <v>0</v>
      </c>
      <c r="T111" s="142">
        <f t="shared" si="8"/>
        <v>3774000</v>
      </c>
    </row>
    <row r="112" spans="1:20" ht="30" customHeight="1">
      <c r="A112" s="4" t="s">
        <v>438</v>
      </c>
      <c r="B112" s="8" t="s">
        <v>149</v>
      </c>
      <c r="C112" s="7"/>
      <c r="D112" s="7">
        <v>572000</v>
      </c>
      <c r="E112" s="7"/>
      <c r="F112" s="7"/>
      <c r="G112" s="7"/>
      <c r="H112" s="6">
        <f t="shared" si="0"/>
        <v>572000</v>
      </c>
      <c r="I112" s="97"/>
      <c r="J112" s="145">
        <v>45152</v>
      </c>
      <c r="K112" s="20">
        <v>572000</v>
      </c>
      <c r="L112" s="97" t="s">
        <v>454</v>
      </c>
      <c r="M112" s="105"/>
      <c r="N112" s="17"/>
      <c r="O112" s="106"/>
      <c r="P112" s="105"/>
      <c r="Q112" s="17"/>
      <c r="R112" s="106"/>
      <c r="S112" s="105">
        <f t="shared" si="7"/>
        <v>572000</v>
      </c>
      <c r="T112" s="142">
        <f t="shared" si="8"/>
        <v>0</v>
      </c>
    </row>
    <row r="113" spans="1:20" ht="30" customHeight="1">
      <c r="A113" s="4" t="s">
        <v>438</v>
      </c>
      <c r="B113" s="8" t="s">
        <v>460</v>
      </c>
      <c r="C113" s="7">
        <v>2000000</v>
      </c>
      <c r="D113" s="7">
        <v>650000</v>
      </c>
      <c r="E113" s="7">
        <v>270000</v>
      </c>
      <c r="F113" s="7">
        <v>60000</v>
      </c>
      <c r="G113" s="7">
        <v>500000</v>
      </c>
      <c r="H113" s="6">
        <f t="shared" si="0"/>
        <v>3480000</v>
      </c>
      <c r="I113" s="97"/>
      <c r="J113" s="145">
        <v>45187</v>
      </c>
      <c r="K113" s="20">
        <v>3480000</v>
      </c>
      <c r="L113" s="97" t="s">
        <v>454</v>
      </c>
      <c r="M113" s="105"/>
      <c r="N113" s="17"/>
      <c r="O113" s="106"/>
      <c r="P113" s="105"/>
      <c r="Q113" s="17"/>
      <c r="R113" s="106"/>
      <c r="S113" s="105">
        <f t="shared" si="7"/>
        <v>3480000</v>
      </c>
      <c r="T113" s="142">
        <f t="shared" si="8"/>
        <v>0</v>
      </c>
    </row>
    <row r="114" spans="1:20" s="15" customFormat="1" ht="30" customHeight="1">
      <c r="A114" s="12" t="s">
        <v>44</v>
      </c>
      <c r="B114" s="13"/>
      <c r="C114" s="14">
        <f t="shared" ref="C114:H114" si="9">SUM(C96:C113)</f>
        <v>61644000</v>
      </c>
      <c r="D114" s="14">
        <f t="shared" si="9"/>
        <v>18187000</v>
      </c>
      <c r="E114" s="14">
        <f t="shared" si="9"/>
        <v>13052000</v>
      </c>
      <c r="F114" s="14">
        <f t="shared" si="9"/>
        <v>6042000</v>
      </c>
      <c r="G114" s="14">
        <f t="shared" si="9"/>
        <v>12658800</v>
      </c>
      <c r="H114" s="165">
        <f t="shared" si="9"/>
        <v>111583800</v>
      </c>
      <c r="I114" s="97"/>
      <c r="J114" s="105"/>
      <c r="K114" s="20"/>
      <c r="L114" s="96"/>
      <c r="M114" s="107"/>
      <c r="N114" s="61"/>
      <c r="O114" s="108"/>
      <c r="P114" s="107"/>
      <c r="Q114" s="61"/>
      <c r="R114" s="108"/>
      <c r="S114" s="121">
        <f>SUM(S96:S113)</f>
        <v>70520800</v>
      </c>
      <c r="T114" s="156">
        <f>SUM(T96:T113)</f>
        <v>41063000</v>
      </c>
    </row>
    <row r="115" spans="1:20" ht="30" customHeight="1">
      <c r="A115" s="16" t="s">
        <v>65</v>
      </c>
      <c r="B115" s="8" t="s">
        <v>462</v>
      </c>
      <c r="C115" s="7">
        <v>1825000</v>
      </c>
      <c r="D115" s="7">
        <v>660000</v>
      </c>
      <c r="E115" s="7">
        <v>396000</v>
      </c>
      <c r="F115" s="7">
        <v>66000</v>
      </c>
      <c r="G115" s="7">
        <v>500000</v>
      </c>
      <c r="H115" s="6">
        <f t="shared" si="0"/>
        <v>3447000</v>
      </c>
      <c r="I115" s="97"/>
      <c r="J115" s="105"/>
      <c r="K115" s="20"/>
      <c r="L115" s="97"/>
      <c r="M115" s="105"/>
      <c r="N115" s="17"/>
      <c r="O115" s="106"/>
      <c r="P115" s="105"/>
      <c r="Q115" s="17"/>
      <c r="R115" s="106"/>
      <c r="S115" s="105">
        <f t="shared" ref="S115:S184" si="10">K115+N115+Q115</f>
        <v>0</v>
      </c>
      <c r="T115" s="142">
        <f t="shared" ref="T115:T184" si="11">H115-S115</f>
        <v>3447000</v>
      </c>
    </row>
    <row r="116" spans="1:20" ht="30" customHeight="1">
      <c r="A116" s="16" t="s">
        <v>463</v>
      </c>
      <c r="B116" s="8" t="s">
        <v>464</v>
      </c>
      <c r="C116" s="7">
        <v>5900000</v>
      </c>
      <c r="D116" s="7">
        <v>0</v>
      </c>
      <c r="E116" s="7">
        <v>600000</v>
      </c>
      <c r="F116" s="7">
        <v>600000</v>
      </c>
      <c r="G116" s="7">
        <v>150000</v>
      </c>
      <c r="H116" s="6">
        <f t="shared" si="0"/>
        <v>7250000</v>
      </c>
      <c r="I116" s="97"/>
      <c r="J116" s="145">
        <v>45147</v>
      </c>
      <c r="K116" s="20">
        <v>3000000</v>
      </c>
      <c r="L116" s="97" t="s">
        <v>353</v>
      </c>
      <c r="M116" s="105"/>
      <c r="N116" s="17"/>
      <c r="O116" s="106"/>
      <c r="P116" s="105"/>
      <c r="Q116" s="17"/>
      <c r="R116" s="106"/>
      <c r="S116" s="105">
        <f t="shared" si="10"/>
        <v>3000000</v>
      </c>
      <c r="T116" s="142">
        <f t="shared" si="11"/>
        <v>4250000</v>
      </c>
    </row>
    <row r="117" spans="1:20" ht="30" customHeight="1">
      <c r="A117" s="16" t="s">
        <v>465</v>
      </c>
      <c r="B117" s="8" t="s">
        <v>466</v>
      </c>
      <c r="C117" s="7">
        <v>1080000</v>
      </c>
      <c r="D117" s="7"/>
      <c r="E117" s="7"/>
      <c r="F117" s="7"/>
      <c r="G117" s="7"/>
      <c r="H117" s="6">
        <f t="shared" si="0"/>
        <v>1080000</v>
      </c>
      <c r="I117" s="97"/>
      <c r="J117" s="105"/>
      <c r="K117" s="20"/>
      <c r="L117" s="97"/>
      <c r="M117" s="105"/>
      <c r="N117" s="17"/>
      <c r="O117" s="106"/>
      <c r="P117" s="105"/>
      <c r="Q117" s="17"/>
      <c r="R117" s="106"/>
      <c r="S117" s="105">
        <f t="shared" si="10"/>
        <v>0</v>
      </c>
      <c r="T117" s="142">
        <f t="shared" si="11"/>
        <v>1080000</v>
      </c>
    </row>
    <row r="118" spans="1:20" ht="30" customHeight="1">
      <c r="A118" s="16" t="s">
        <v>465</v>
      </c>
      <c r="B118" s="8" t="s">
        <v>466</v>
      </c>
      <c r="C118" s="7">
        <v>1035000</v>
      </c>
      <c r="D118" s="7">
        <v>975000</v>
      </c>
      <c r="E118" s="7">
        <v>90000</v>
      </c>
      <c r="F118" s="7">
        <v>30000</v>
      </c>
      <c r="G118" s="7">
        <v>1200000</v>
      </c>
      <c r="H118" s="6">
        <f t="shared" si="0"/>
        <v>3330000</v>
      </c>
      <c r="I118" s="97"/>
      <c r="J118" s="105"/>
      <c r="K118" s="20"/>
      <c r="L118" s="97"/>
      <c r="M118" s="105"/>
      <c r="N118" s="17"/>
      <c r="O118" s="106"/>
      <c r="P118" s="105"/>
      <c r="Q118" s="17"/>
      <c r="R118" s="106"/>
      <c r="S118" s="105">
        <f t="shared" si="10"/>
        <v>0</v>
      </c>
      <c r="T118" s="142">
        <f t="shared" si="11"/>
        <v>3330000</v>
      </c>
    </row>
    <row r="119" spans="1:20" ht="30" customHeight="1">
      <c r="A119" s="16" t="s">
        <v>467</v>
      </c>
      <c r="B119" s="8">
        <v>45141</v>
      </c>
      <c r="C119" s="7">
        <v>0</v>
      </c>
      <c r="D119" s="7">
        <v>660000</v>
      </c>
      <c r="E119" s="7">
        <v>0</v>
      </c>
      <c r="F119" s="7">
        <v>22000</v>
      </c>
      <c r="G119" s="7"/>
      <c r="H119" s="6">
        <f t="shared" si="0"/>
        <v>682000</v>
      </c>
      <c r="I119" s="97"/>
      <c r="J119" s="145">
        <v>45163</v>
      </c>
      <c r="K119" s="20">
        <v>682000</v>
      </c>
      <c r="L119" s="97" t="s">
        <v>454</v>
      </c>
      <c r="M119" s="105"/>
      <c r="N119" s="17"/>
      <c r="O119" s="106"/>
      <c r="P119" s="105"/>
      <c r="Q119" s="17"/>
      <c r="R119" s="106"/>
      <c r="S119" s="105">
        <f t="shared" si="10"/>
        <v>682000</v>
      </c>
      <c r="T119" s="142">
        <f t="shared" si="11"/>
        <v>0</v>
      </c>
    </row>
    <row r="120" spans="1:20" ht="30" customHeight="1">
      <c r="A120" s="16" t="s">
        <v>407</v>
      </c>
      <c r="B120" s="8">
        <v>45167</v>
      </c>
      <c r="C120" s="7">
        <v>990000</v>
      </c>
      <c r="D120" s="7">
        <v>10000</v>
      </c>
      <c r="E120" s="7"/>
      <c r="F120" s="7"/>
      <c r="G120" s="7"/>
      <c r="H120" s="6">
        <f t="shared" si="0"/>
        <v>1000000</v>
      </c>
      <c r="I120" s="97"/>
      <c r="J120" s="145">
        <v>45166</v>
      </c>
      <c r="K120" s="20">
        <v>1960000</v>
      </c>
      <c r="L120" s="97" t="s">
        <v>454</v>
      </c>
      <c r="M120" s="105"/>
      <c r="N120" s="17"/>
      <c r="O120" s="106"/>
      <c r="P120" s="105"/>
      <c r="Q120" s="17"/>
      <c r="R120" s="106"/>
      <c r="S120" s="105">
        <f t="shared" si="10"/>
        <v>1960000</v>
      </c>
      <c r="T120" s="142">
        <f t="shared" si="11"/>
        <v>-960000</v>
      </c>
    </row>
    <row r="121" spans="1:20" ht="30" customHeight="1">
      <c r="A121" s="16" t="s">
        <v>84</v>
      </c>
      <c r="B121" s="8" t="s">
        <v>468</v>
      </c>
      <c r="C121" s="7">
        <v>0</v>
      </c>
      <c r="D121" s="7">
        <v>936000</v>
      </c>
      <c r="E121" s="7">
        <v>612000</v>
      </c>
      <c r="F121" s="7">
        <v>102000</v>
      </c>
      <c r="G121" s="7">
        <v>1000000</v>
      </c>
      <c r="H121" s="6">
        <f t="shared" si="0"/>
        <v>2650000</v>
      </c>
      <c r="I121" s="97"/>
      <c r="J121" s="105"/>
      <c r="K121" s="20"/>
      <c r="L121" s="97"/>
      <c r="M121" s="105"/>
      <c r="N121" s="17"/>
      <c r="O121" s="106"/>
      <c r="P121" s="105"/>
      <c r="Q121" s="17"/>
      <c r="R121" s="106"/>
      <c r="S121" s="105">
        <f t="shared" si="10"/>
        <v>0</v>
      </c>
      <c r="T121" s="142">
        <f t="shared" si="11"/>
        <v>2650000</v>
      </c>
    </row>
    <row r="122" spans="1:20" ht="30" customHeight="1">
      <c r="A122" s="16" t="s">
        <v>469</v>
      </c>
      <c r="B122" s="8" t="s">
        <v>470</v>
      </c>
      <c r="C122" s="7">
        <v>4410000</v>
      </c>
      <c r="D122" s="7">
        <v>1926000</v>
      </c>
      <c r="E122" s="7">
        <v>150000</v>
      </c>
      <c r="F122" s="7"/>
      <c r="G122" s="7">
        <v>600000</v>
      </c>
      <c r="H122" s="6">
        <f t="shared" si="0"/>
        <v>7086000</v>
      </c>
      <c r="I122" s="97"/>
      <c r="J122" s="145">
        <v>45145</v>
      </c>
      <c r="K122" s="20">
        <v>1500000</v>
      </c>
      <c r="L122" s="97" t="s">
        <v>454</v>
      </c>
      <c r="M122" s="105"/>
      <c r="N122" s="17"/>
      <c r="O122" s="106"/>
      <c r="P122" s="105"/>
      <c r="Q122" s="17"/>
      <c r="R122" s="106"/>
      <c r="S122" s="105">
        <f t="shared" si="10"/>
        <v>1500000</v>
      </c>
      <c r="T122" s="142">
        <f t="shared" si="11"/>
        <v>5586000</v>
      </c>
    </row>
    <row r="123" spans="1:20" ht="30" customHeight="1">
      <c r="A123" s="16" t="s">
        <v>471</v>
      </c>
      <c r="B123" s="8" t="s">
        <v>472</v>
      </c>
      <c r="C123" s="7">
        <v>1370000</v>
      </c>
      <c r="D123" s="7">
        <v>2383500</v>
      </c>
      <c r="E123" s="7"/>
      <c r="F123" s="7"/>
      <c r="G123" s="7"/>
      <c r="H123" s="6">
        <f t="shared" si="0"/>
        <v>3753500</v>
      </c>
      <c r="I123" s="97"/>
      <c r="J123" s="145">
        <v>45140</v>
      </c>
      <c r="K123" s="20">
        <v>2000000</v>
      </c>
      <c r="L123" s="97" t="s">
        <v>353</v>
      </c>
      <c r="M123" s="145">
        <v>45153</v>
      </c>
      <c r="N123" s="17">
        <v>1753500</v>
      </c>
      <c r="O123" s="106"/>
      <c r="P123" s="105"/>
      <c r="Q123" s="17"/>
      <c r="R123" s="106"/>
      <c r="S123" s="105">
        <f t="shared" si="10"/>
        <v>3753500</v>
      </c>
      <c r="T123" s="142">
        <f t="shared" si="11"/>
        <v>0</v>
      </c>
    </row>
    <row r="124" spans="1:20" ht="30" customHeight="1">
      <c r="A124" s="16" t="s">
        <v>500</v>
      </c>
      <c r="B124" s="8" t="s">
        <v>473</v>
      </c>
      <c r="C124" s="7">
        <v>1650000</v>
      </c>
      <c r="D124" s="7">
        <v>858000</v>
      </c>
      <c r="E124" s="7">
        <v>396000</v>
      </c>
      <c r="F124" s="7">
        <v>66000</v>
      </c>
      <c r="G124" s="7">
        <v>300000</v>
      </c>
      <c r="H124" s="6">
        <f t="shared" si="0"/>
        <v>3270000</v>
      </c>
      <c r="I124" s="97"/>
      <c r="J124" s="145">
        <v>45176</v>
      </c>
      <c r="K124" s="20">
        <v>3270000</v>
      </c>
      <c r="L124" s="97" t="s">
        <v>454</v>
      </c>
      <c r="M124" s="105"/>
      <c r="N124" s="17"/>
      <c r="O124" s="106"/>
      <c r="P124" s="105"/>
      <c r="Q124" s="17"/>
      <c r="R124" s="106"/>
      <c r="S124" s="105">
        <f t="shared" si="10"/>
        <v>3270000</v>
      </c>
      <c r="T124" s="142">
        <f t="shared" si="11"/>
        <v>0</v>
      </c>
    </row>
    <row r="125" spans="1:20" ht="30" customHeight="1">
      <c r="A125" s="16" t="s">
        <v>436</v>
      </c>
      <c r="B125" s="8" t="s">
        <v>474</v>
      </c>
      <c r="C125" s="7">
        <v>7110000</v>
      </c>
      <c r="D125" s="7">
        <v>2000000</v>
      </c>
      <c r="E125" s="7">
        <v>1200000</v>
      </c>
      <c r="F125" s="7">
        <v>200000</v>
      </c>
      <c r="G125" s="7">
        <v>1400000</v>
      </c>
      <c r="H125" s="6">
        <f t="shared" si="0"/>
        <v>11910000</v>
      </c>
      <c r="I125" s="97"/>
      <c r="J125" s="105"/>
      <c r="K125" s="20"/>
      <c r="L125" s="97"/>
      <c r="M125" s="105"/>
      <c r="N125" s="17"/>
      <c r="O125" s="106"/>
      <c r="P125" s="105"/>
      <c r="Q125" s="17"/>
      <c r="R125" s="106"/>
      <c r="S125" s="105">
        <f t="shared" si="10"/>
        <v>0</v>
      </c>
      <c r="T125" s="142">
        <f t="shared" si="11"/>
        <v>11910000</v>
      </c>
    </row>
    <row r="126" spans="1:20" s="22" customFormat="1" ht="30" customHeight="1">
      <c r="A126" s="16" t="s">
        <v>389</v>
      </c>
      <c r="B126" s="18" t="s">
        <v>475</v>
      </c>
      <c r="C126" s="19">
        <v>210000</v>
      </c>
      <c r="D126" s="19"/>
      <c r="E126" s="19"/>
      <c r="F126" s="19"/>
      <c r="G126" s="19"/>
      <c r="H126" s="6">
        <f t="shared" si="0"/>
        <v>210000</v>
      </c>
      <c r="I126" s="97"/>
      <c r="J126" s="145">
        <v>45195</v>
      </c>
      <c r="K126" s="20">
        <v>210000</v>
      </c>
      <c r="L126" s="97" t="s">
        <v>454</v>
      </c>
      <c r="M126" s="105"/>
      <c r="N126" s="17"/>
      <c r="O126" s="106"/>
      <c r="P126" s="105"/>
      <c r="Q126" s="17"/>
      <c r="R126" s="106"/>
      <c r="S126" s="105">
        <f t="shared" si="10"/>
        <v>210000</v>
      </c>
      <c r="T126" s="142">
        <f t="shared" si="11"/>
        <v>0</v>
      </c>
    </row>
    <row r="127" spans="1:20" s="22" customFormat="1" ht="30" customHeight="1">
      <c r="A127" s="16" t="s">
        <v>476</v>
      </c>
      <c r="B127" s="18" t="s">
        <v>171</v>
      </c>
      <c r="C127" s="19">
        <v>4480000</v>
      </c>
      <c r="D127" s="19">
        <v>1157000</v>
      </c>
      <c r="E127" s="19">
        <v>626000</v>
      </c>
      <c r="F127" s="19">
        <v>94000</v>
      </c>
      <c r="G127" s="19">
        <v>600000</v>
      </c>
      <c r="H127" s="6">
        <f t="shared" ref="H127:H129" si="12">C127+D127+E127+F127+G127</f>
        <v>6957000</v>
      </c>
      <c r="I127" s="97"/>
      <c r="J127" s="145">
        <v>45163</v>
      </c>
      <c r="K127" s="20">
        <v>3417500</v>
      </c>
      <c r="L127" s="97" t="s">
        <v>454</v>
      </c>
      <c r="M127" s="105"/>
      <c r="N127" s="17"/>
      <c r="O127" s="106"/>
      <c r="P127" s="105"/>
      <c r="Q127" s="17"/>
      <c r="R127" s="106"/>
      <c r="S127" s="105">
        <f t="shared" si="10"/>
        <v>3417500</v>
      </c>
      <c r="T127" s="142">
        <f t="shared" si="11"/>
        <v>3539500</v>
      </c>
    </row>
    <row r="128" spans="1:20" s="22" customFormat="1" ht="30" customHeight="1">
      <c r="A128" s="16" t="s">
        <v>300</v>
      </c>
      <c r="B128" s="18" t="s">
        <v>477</v>
      </c>
      <c r="C128" s="19">
        <v>7700000</v>
      </c>
      <c r="D128" s="19">
        <v>2220000</v>
      </c>
      <c r="E128" s="19">
        <v>888000</v>
      </c>
      <c r="F128" s="19">
        <v>148000</v>
      </c>
      <c r="G128" s="19">
        <v>400000</v>
      </c>
      <c r="H128" s="6">
        <f t="shared" si="12"/>
        <v>11356000</v>
      </c>
      <c r="I128" s="97"/>
      <c r="J128" s="105"/>
      <c r="K128" s="20"/>
      <c r="L128" s="97"/>
      <c r="M128" s="105"/>
      <c r="N128" s="17"/>
      <c r="O128" s="106"/>
      <c r="P128" s="105"/>
      <c r="Q128" s="17"/>
      <c r="R128" s="106"/>
      <c r="S128" s="105">
        <f t="shared" si="10"/>
        <v>0</v>
      </c>
      <c r="T128" s="142">
        <f t="shared" si="11"/>
        <v>11356000</v>
      </c>
    </row>
    <row r="129" spans="1:20" s="22" customFormat="1" ht="30" customHeight="1">
      <c r="A129" s="16" t="s">
        <v>148</v>
      </c>
      <c r="B129" s="18">
        <v>45094</v>
      </c>
      <c r="C129" s="19"/>
      <c r="D129" s="19">
        <v>1000000</v>
      </c>
      <c r="E129" s="19"/>
      <c r="F129" s="19"/>
      <c r="G129" s="19"/>
      <c r="H129" s="6">
        <f t="shared" si="12"/>
        <v>1000000</v>
      </c>
      <c r="I129" s="97"/>
      <c r="J129" s="105"/>
      <c r="K129" s="20"/>
      <c r="L129" s="97"/>
      <c r="M129" s="105"/>
      <c r="N129" s="17"/>
      <c r="O129" s="106"/>
      <c r="P129" s="105"/>
      <c r="Q129" s="17"/>
      <c r="R129" s="106"/>
      <c r="S129" s="105">
        <f t="shared" si="10"/>
        <v>0</v>
      </c>
      <c r="T129" s="142">
        <f t="shared" si="11"/>
        <v>1000000</v>
      </c>
    </row>
    <row r="130" spans="1:20" s="15" customFormat="1" ht="30" customHeight="1">
      <c r="A130" s="12" t="s">
        <v>45</v>
      </c>
      <c r="B130" s="13"/>
      <c r="C130" s="14">
        <v>36745000</v>
      </c>
      <c r="D130" s="14">
        <v>13785500</v>
      </c>
      <c r="E130" s="14">
        <f>SUM(E115:E129)</f>
        <v>4958000</v>
      </c>
      <c r="F130" s="14">
        <f>SUM(F115:F129)</f>
        <v>1328000</v>
      </c>
      <c r="G130" s="14">
        <f>SUM(G115:G129)</f>
        <v>6150000</v>
      </c>
      <c r="H130" s="165">
        <f>SUM(H115:H129)</f>
        <v>64981500</v>
      </c>
      <c r="I130" s="101"/>
      <c r="J130" s="117"/>
      <c r="K130" s="58"/>
      <c r="L130" s="152"/>
      <c r="M130" s="147"/>
      <c r="N130" s="66"/>
      <c r="O130" s="116"/>
      <c r="P130" s="115"/>
      <c r="Q130" s="66"/>
      <c r="R130" s="116"/>
      <c r="S130" s="121">
        <f>SUM(S115:S129)</f>
        <v>17793000</v>
      </c>
      <c r="T130" s="156">
        <f>SUM(T115:T129)</f>
        <v>47188500</v>
      </c>
    </row>
    <row r="131" spans="1:20" s="22" customFormat="1" ht="30" customHeight="1">
      <c r="A131" s="16" t="s">
        <v>476</v>
      </c>
      <c r="B131" s="18" t="s">
        <v>478</v>
      </c>
      <c r="C131" s="19">
        <v>4865000</v>
      </c>
      <c r="D131" s="19">
        <v>1274000</v>
      </c>
      <c r="E131" s="19">
        <v>588000</v>
      </c>
      <c r="F131" s="19">
        <v>98000</v>
      </c>
      <c r="G131" s="19">
        <v>400000</v>
      </c>
      <c r="H131" s="6">
        <f t="shared" ref="H131:H192" si="13">C131+D131+E131+F131+G131</f>
        <v>7225000</v>
      </c>
      <c r="I131" s="97"/>
      <c r="J131" s="145">
        <v>45188</v>
      </c>
      <c r="K131" s="20">
        <v>3607500</v>
      </c>
      <c r="L131" s="97" t="s">
        <v>454</v>
      </c>
      <c r="M131" s="145">
        <v>45215</v>
      </c>
      <c r="N131" s="17">
        <v>3617500</v>
      </c>
      <c r="O131" s="106" t="s">
        <v>454</v>
      </c>
      <c r="P131" s="105"/>
      <c r="Q131" s="17"/>
      <c r="R131" s="106"/>
      <c r="S131" s="105">
        <f t="shared" si="10"/>
        <v>7225000</v>
      </c>
      <c r="T131" s="142">
        <f t="shared" si="11"/>
        <v>0</v>
      </c>
    </row>
    <row r="132" spans="1:20" s="22" customFormat="1" ht="30" customHeight="1">
      <c r="A132" s="16" t="s">
        <v>479</v>
      </c>
      <c r="B132" s="18" t="s">
        <v>480</v>
      </c>
      <c r="C132" s="19">
        <v>1200000</v>
      </c>
      <c r="D132" s="19">
        <v>0</v>
      </c>
      <c r="E132" s="19">
        <v>372000</v>
      </c>
      <c r="F132" s="19">
        <v>62000</v>
      </c>
      <c r="G132" s="19">
        <v>400000</v>
      </c>
      <c r="H132" s="6">
        <f t="shared" si="13"/>
        <v>2034000</v>
      </c>
      <c r="I132" s="97"/>
      <c r="J132" s="145">
        <v>45194</v>
      </c>
      <c r="K132" s="20">
        <v>2034000</v>
      </c>
      <c r="L132" s="97" t="s">
        <v>353</v>
      </c>
      <c r="M132" s="105"/>
      <c r="N132" s="17"/>
      <c r="O132" s="106"/>
      <c r="P132" s="105"/>
      <c r="Q132" s="17"/>
      <c r="R132" s="106"/>
      <c r="S132" s="105">
        <f t="shared" si="10"/>
        <v>2034000</v>
      </c>
      <c r="T132" s="142">
        <f t="shared" si="11"/>
        <v>0</v>
      </c>
    </row>
    <row r="133" spans="1:20" s="22" customFormat="1" ht="30" customHeight="1">
      <c r="A133" s="16" t="s">
        <v>481</v>
      </c>
      <c r="B133" s="18">
        <v>45195</v>
      </c>
      <c r="C133" s="19">
        <v>200000</v>
      </c>
      <c r="D133" s="19">
        <v>480000</v>
      </c>
      <c r="E133" s="19">
        <v>180000</v>
      </c>
      <c r="F133" s="19">
        <v>30000</v>
      </c>
      <c r="G133" s="19">
        <v>80000</v>
      </c>
      <c r="H133" s="6">
        <f t="shared" si="13"/>
        <v>970000</v>
      </c>
      <c r="I133" s="97"/>
      <c r="J133" s="105"/>
      <c r="K133" s="20"/>
      <c r="L133" s="97"/>
      <c r="M133" s="105"/>
      <c r="N133" s="17"/>
      <c r="O133" s="106"/>
      <c r="P133" s="105"/>
      <c r="Q133" s="17"/>
      <c r="R133" s="106"/>
      <c r="S133" s="105">
        <f t="shared" si="10"/>
        <v>0</v>
      </c>
      <c r="T133" s="142">
        <f t="shared" si="11"/>
        <v>970000</v>
      </c>
    </row>
    <row r="134" spans="1:20" s="22" customFormat="1" ht="30" customHeight="1">
      <c r="A134" s="16" t="s">
        <v>57</v>
      </c>
      <c r="B134" s="18" t="s">
        <v>482</v>
      </c>
      <c r="C134" s="19">
        <v>120000</v>
      </c>
      <c r="D134" s="19"/>
      <c r="E134" s="19"/>
      <c r="F134" s="19"/>
      <c r="G134" s="19"/>
      <c r="H134" s="6">
        <f t="shared" si="13"/>
        <v>120000</v>
      </c>
      <c r="I134" s="97"/>
      <c r="J134" s="105"/>
      <c r="K134" s="20"/>
      <c r="L134" s="97"/>
      <c r="M134" s="105"/>
      <c r="N134" s="17"/>
      <c r="O134" s="106"/>
      <c r="P134" s="105"/>
      <c r="Q134" s="17"/>
      <c r="R134" s="106"/>
      <c r="S134" s="105">
        <f t="shared" si="10"/>
        <v>0</v>
      </c>
      <c r="T134" s="142">
        <f t="shared" si="11"/>
        <v>120000</v>
      </c>
    </row>
    <row r="135" spans="1:20" s="22" customFormat="1" ht="30" customHeight="1">
      <c r="A135" s="16" t="s">
        <v>483</v>
      </c>
      <c r="B135" s="18">
        <v>45178</v>
      </c>
      <c r="C135" s="19"/>
      <c r="D135" s="19"/>
      <c r="E135" s="19"/>
      <c r="F135" s="19">
        <v>35000</v>
      </c>
      <c r="G135" s="19">
        <v>150000</v>
      </c>
      <c r="H135" s="6">
        <f t="shared" si="13"/>
        <v>185000</v>
      </c>
      <c r="I135" s="97"/>
      <c r="J135" s="145">
        <v>45190</v>
      </c>
      <c r="K135" s="20">
        <v>185000</v>
      </c>
      <c r="L135" s="97" t="s">
        <v>353</v>
      </c>
      <c r="M135" s="105"/>
      <c r="N135" s="17"/>
      <c r="O135" s="106"/>
      <c r="P135" s="105"/>
      <c r="Q135" s="17"/>
      <c r="R135" s="106"/>
      <c r="S135" s="105">
        <f t="shared" si="10"/>
        <v>185000</v>
      </c>
      <c r="T135" s="142">
        <f t="shared" si="11"/>
        <v>0</v>
      </c>
    </row>
    <row r="136" spans="1:20" s="22" customFormat="1" ht="30" customHeight="1">
      <c r="A136" s="16" t="s">
        <v>389</v>
      </c>
      <c r="B136" s="18" t="s">
        <v>484</v>
      </c>
      <c r="C136" s="19">
        <v>6720000</v>
      </c>
      <c r="D136" s="19">
        <v>1500000</v>
      </c>
      <c r="E136" s="19">
        <v>300000</v>
      </c>
      <c r="F136" s="19">
        <v>50000</v>
      </c>
      <c r="G136" s="19">
        <v>350000</v>
      </c>
      <c r="H136" s="6">
        <f t="shared" si="13"/>
        <v>8920000</v>
      </c>
      <c r="I136" s="97"/>
      <c r="J136" s="145">
        <v>45184</v>
      </c>
      <c r="K136" s="20">
        <v>8920000</v>
      </c>
      <c r="L136" s="97" t="s">
        <v>454</v>
      </c>
      <c r="M136" s="105"/>
      <c r="N136" s="17"/>
      <c r="O136" s="106"/>
      <c r="P136" s="105"/>
      <c r="Q136" s="17"/>
      <c r="R136" s="106"/>
      <c r="S136" s="105">
        <f t="shared" si="10"/>
        <v>8920000</v>
      </c>
      <c r="T136" s="142">
        <f t="shared" si="11"/>
        <v>0</v>
      </c>
    </row>
    <row r="137" spans="1:20" s="22" customFormat="1" ht="30" customHeight="1">
      <c r="A137" s="16" t="s">
        <v>485</v>
      </c>
      <c r="B137" s="18" t="s">
        <v>486</v>
      </c>
      <c r="C137" s="19">
        <v>1260000</v>
      </c>
      <c r="D137" s="19">
        <v>286000</v>
      </c>
      <c r="E137" s="19">
        <v>286000</v>
      </c>
      <c r="F137" s="19"/>
      <c r="G137" s="19"/>
      <c r="H137" s="6">
        <f t="shared" si="13"/>
        <v>1832000</v>
      </c>
      <c r="I137" s="97"/>
      <c r="J137" s="145">
        <v>45188</v>
      </c>
      <c r="K137" s="20">
        <v>1832000</v>
      </c>
      <c r="L137" s="97" t="s">
        <v>353</v>
      </c>
      <c r="M137" s="105"/>
      <c r="N137" s="17"/>
      <c r="O137" s="106"/>
      <c r="P137" s="105"/>
      <c r="Q137" s="17"/>
      <c r="R137" s="106"/>
      <c r="S137" s="105">
        <f t="shared" si="10"/>
        <v>1832000</v>
      </c>
      <c r="T137" s="142">
        <f t="shared" si="11"/>
        <v>0</v>
      </c>
    </row>
    <row r="138" spans="1:20" s="22" customFormat="1" ht="30" customHeight="1">
      <c r="A138" s="16" t="s">
        <v>487</v>
      </c>
      <c r="B138" s="18" t="s">
        <v>488</v>
      </c>
      <c r="C138" s="19">
        <v>4340000</v>
      </c>
      <c r="D138" s="19">
        <v>2288000</v>
      </c>
      <c r="E138" s="19">
        <v>1056000</v>
      </c>
      <c r="F138" s="19">
        <v>176000</v>
      </c>
      <c r="G138" s="19">
        <v>2400000</v>
      </c>
      <c r="H138" s="6">
        <f t="shared" si="13"/>
        <v>10260000</v>
      </c>
      <c r="I138" s="97"/>
      <c r="J138" s="145">
        <v>45188</v>
      </c>
      <c r="K138" s="20">
        <v>5410000</v>
      </c>
      <c r="L138" s="97" t="s">
        <v>454</v>
      </c>
      <c r="M138" s="145">
        <v>45197</v>
      </c>
      <c r="N138" s="17">
        <v>4850000</v>
      </c>
      <c r="O138" s="106" t="s">
        <v>454</v>
      </c>
      <c r="P138" s="105"/>
      <c r="Q138" s="17"/>
      <c r="R138" s="106"/>
      <c r="S138" s="105">
        <f t="shared" si="10"/>
        <v>10260000</v>
      </c>
      <c r="T138" s="142">
        <f t="shared" si="11"/>
        <v>0</v>
      </c>
    </row>
    <row r="139" spans="1:20" s="22" customFormat="1" ht="30" customHeight="1">
      <c r="A139" s="16" t="s">
        <v>259</v>
      </c>
      <c r="B139" s="18" t="s">
        <v>489</v>
      </c>
      <c r="C139" s="19">
        <v>0</v>
      </c>
      <c r="D139" s="19"/>
      <c r="E139" s="19">
        <v>1200000</v>
      </c>
      <c r="F139" s="19">
        <v>200000</v>
      </c>
      <c r="G139" s="19">
        <v>2100000</v>
      </c>
      <c r="H139" s="6">
        <f t="shared" si="13"/>
        <v>3500000</v>
      </c>
      <c r="I139" s="97"/>
      <c r="J139" s="105"/>
      <c r="K139" s="20"/>
      <c r="L139" s="97"/>
      <c r="M139" s="105"/>
      <c r="N139" s="17"/>
      <c r="O139" s="106"/>
      <c r="P139" s="105"/>
      <c r="Q139" s="17"/>
      <c r="R139" s="106"/>
      <c r="S139" s="105">
        <f t="shared" si="10"/>
        <v>0</v>
      </c>
      <c r="T139" s="142">
        <f t="shared" si="11"/>
        <v>3500000</v>
      </c>
    </row>
    <row r="140" spans="1:20" s="22" customFormat="1" ht="30" customHeight="1">
      <c r="A140" s="16" t="s">
        <v>184</v>
      </c>
      <c r="B140" s="18" t="s">
        <v>490</v>
      </c>
      <c r="C140" s="19">
        <v>0</v>
      </c>
      <c r="D140" s="19"/>
      <c r="E140" s="19">
        <v>810000</v>
      </c>
      <c r="F140" s="19">
        <v>135000</v>
      </c>
      <c r="G140" s="19">
        <v>900000</v>
      </c>
      <c r="H140" s="6">
        <f t="shared" si="13"/>
        <v>1845000</v>
      </c>
      <c r="I140" s="97"/>
      <c r="J140" s="105"/>
      <c r="K140" s="20"/>
      <c r="L140" s="97"/>
      <c r="M140" s="105"/>
      <c r="N140" s="17"/>
      <c r="O140" s="106"/>
      <c r="P140" s="105"/>
      <c r="Q140" s="17"/>
      <c r="R140" s="106"/>
      <c r="S140" s="105">
        <f t="shared" si="10"/>
        <v>0</v>
      </c>
      <c r="T140" s="142">
        <f t="shared" si="11"/>
        <v>1845000</v>
      </c>
    </row>
    <row r="141" spans="1:20" s="22" customFormat="1" ht="30" customHeight="1">
      <c r="A141" s="16" t="s">
        <v>259</v>
      </c>
      <c r="B141" s="18" t="s">
        <v>491</v>
      </c>
      <c r="C141" s="19">
        <v>0</v>
      </c>
      <c r="D141" s="19">
        <v>0</v>
      </c>
      <c r="E141" s="19">
        <v>900000</v>
      </c>
      <c r="F141" s="19">
        <v>150000</v>
      </c>
      <c r="G141" s="19">
        <v>1600000</v>
      </c>
      <c r="H141" s="6">
        <f t="shared" si="13"/>
        <v>2650000</v>
      </c>
      <c r="I141" s="97"/>
      <c r="J141" s="145"/>
      <c r="K141" s="20"/>
      <c r="L141" s="97"/>
      <c r="M141" s="105"/>
      <c r="N141" s="17"/>
      <c r="O141" s="106"/>
      <c r="P141" s="105"/>
      <c r="Q141" s="17"/>
      <c r="R141" s="106"/>
      <c r="S141" s="105">
        <f t="shared" si="10"/>
        <v>0</v>
      </c>
      <c r="T141" s="142">
        <f t="shared" si="11"/>
        <v>2650000</v>
      </c>
    </row>
    <row r="142" spans="1:20" s="22" customFormat="1" ht="30" customHeight="1">
      <c r="A142" s="16" t="s">
        <v>492</v>
      </c>
      <c r="B142" s="18" t="s">
        <v>493</v>
      </c>
      <c r="C142" s="19">
        <v>6650000</v>
      </c>
      <c r="D142" s="19">
        <v>2808000</v>
      </c>
      <c r="E142" s="19">
        <v>0</v>
      </c>
      <c r="F142" s="19">
        <v>220000</v>
      </c>
      <c r="G142" s="19">
        <v>800000</v>
      </c>
      <c r="H142" s="6">
        <f t="shared" si="13"/>
        <v>10478000</v>
      </c>
      <c r="I142" s="97"/>
      <c r="J142" s="145">
        <v>45180</v>
      </c>
      <c r="K142" s="20">
        <v>4000000</v>
      </c>
      <c r="L142" s="168" t="s">
        <v>454</v>
      </c>
      <c r="M142" s="145">
        <v>45228</v>
      </c>
      <c r="N142" s="17">
        <v>6478000</v>
      </c>
      <c r="O142" s="106" t="s">
        <v>353</v>
      </c>
      <c r="P142" s="105"/>
      <c r="Q142" s="17"/>
      <c r="R142" s="106"/>
      <c r="S142" s="105">
        <f t="shared" si="10"/>
        <v>10478000</v>
      </c>
      <c r="T142" s="142">
        <f t="shared" si="11"/>
        <v>0</v>
      </c>
    </row>
    <row r="143" spans="1:20" s="22" customFormat="1" ht="30" customHeight="1">
      <c r="A143" s="16" t="s">
        <v>494</v>
      </c>
      <c r="B143" s="18" t="s">
        <v>495</v>
      </c>
      <c r="C143" s="19">
        <v>3820000</v>
      </c>
      <c r="D143" s="19"/>
      <c r="E143" s="19">
        <v>1200000</v>
      </c>
      <c r="F143" s="19">
        <v>322000</v>
      </c>
      <c r="G143" s="19">
        <v>600000</v>
      </c>
      <c r="H143" s="6">
        <f t="shared" si="13"/>
        <v>5942000</v>
      </c>
      <c r="I143" s="97"/>
      <c r="J143" s="145">
        <v>45197</v>
      </c>
      <c r="K143" s="20">
        <v>5942000</v>
      </c>
      <c r="L143" s="97" t="s">
        <v>353</v>
      </c>
      <c r="M143" s="105"/>
      <c r="N143" s="17"/>
      <c r="O143" s="106"/>
      <c r="P143" s="105"/>
      <c r="Q143" s="17"/>
      <c r="R143" s="106"/>
      <c r="S143" s="105">
        <f t="shared" si="10"/>
        <v>5942000</v>
      </c>
      <c r="T143" s="142">
        <f t="shared" si="11"/>
        <v>0</v>
      </c>
    </row>
    <row r="144" spans="1:20" s="22" customFormat="1" ht="30" customHeight="1">
      <c r="A144" s="23" t="s">
        <v>461</v>
      </c>
      <c r="B144" s="23"/>
      <c r="C144" s="24">
        <f t="shared" ref="C144:H144" si="14">SUM(C131:C143)</f>
        <v>29175000</v>
      </c>
      <c r="D144" s="24">
        <f t="shared" si="14"/>
        <v>8636000</v>
      </c>
      <c r="E144" s="24">
        <f t="shared" si="14"/>
        <v>6892000</v>
      </c>
      <c r="F144" s="24">
        <f t="shared" si="14"/>
        <v>1478000</v>
      </c>
      <c r="G144" s="24">
        <f t="shared" si="14"/>
        <v>9780000</v>
      </c>
      <c r="H144" s="165">
        <f t="shared" si="14"/>
        <v>55961000</v>
      </c>
      <c r="I144" s="101"/>
      <c r="J144" s="117"/>
      <c r="K144" s="58"/>
      <c r="L144" s="98"/>
      <c r="M144" s="147"/>
      <c r="N144" s="66"/>
      <c r="O144" s="116"/>
      <c r="P144" s="115"/>
      <c r="Q144" s="66"/>
      <c r="R144" s="116"/>
      <c r="S144" s="121">
        <f>SUM(S131:S143)</f>
        <v>46876000</v>
      </c>
      <c r="T144" s="156">
        <f>SUM(T131:T143)</f>
        <v>9085000</v>
      </c>
    </row>
    <row r="145" spans="1:20" s="22" customFormat="1" ht="30" customHeight="1">
      <c r="A145" s="16" t="s">
        <v>501</v>
      </c>
      <c r="B145" s="18" t="s">
        <v>502</v>
      </c>
      <c r="C145" s="19">
        <v>1950000</v>
      </c>
      <c r="D145" s="19">
        <v>480000</v>
      </c>
      <c r="E145" s="19">
        <v>120000</v>
      </c>
      <c r="F145" s="19">
        <v>24000</v>
      </c>
      <c r="G145" s="19">
        <v>400000</v>
      </c>
      <c r="H145" s="6">
        <f t="shared" si="13"/>
        <v>2974000</v>
      </c>
      <c r="I145" s="97"/>
      <c r="J145" s="105"/>
      <c r="K145" s="20"/>
      <c r="L145" s="97"/>
      <c r="M145" s="105"/>
      <c r="N145" s="17"/>
      <c r="O145" s="106"/>
      <c r="P145" s="105"/>
      <c r="Q145" s="17"/>
      <c r="R145" s="106"/>
      <c r="S145" s="105">
        <f t="shared" si="10"/>
        <v>0</v>
      </c>
      <c r="T145" s="142">
        <f t="shared" si="11"/>
        <v>2974000</v>
      </c>
    </row>
    <row r="146" spans="1:20" s="22" customFormat="1" ht="30" customHeight="1">
      <c r="A146" s="16" t="s">
        <v>436</v>
      </c>
      <c r="B146" s="18" t="s">
        <v>503</v>
      </c>
      <c r="C146" s="19">
        <v>300000</v>
      </c>
      <c r="D146" s="19">
        <v>104000</v>
      </c>
      <c r="E146" s="19">
        <v>48000</v>
      </c>
      <c r="F146" s="19">
        <v>8000</v>
      </c>
      <c r="G146" s="19"/>
      <c r="H146" s="6">
        <f t="shared" si="13"/>
        <v>460000</v>
      </c>
      <c r="I146" s="97"/>
      <c r="J146" s="105"/>
      <c r="K146" s="20"/>
      <c r="L146" s="97"/>
      <c r="M146" s="105"/>
      <c r="N146" s="17"/>
      <c r="O146" s="106"/>
      <c r="P146" s="105"/>
      <c r="Q146" s="17"/>
      <c r="R146" s="106"/>
      <c r="S146" s="105">
        <f t="shared" si="10"/>
        <v>0</v>
      </c>
      <c r="T146" s="142">
        <f t="shared" si="11"/>
        <v>460000</v>
      </c>
    </row>
    <row r="147" spans="1:20" s="22" customFormat="1" ht="30" customHeight="1">
      <c r="A147" s="16" t="s">
        <v>436</v>
      </c>
      <c r="B147" s="18" t="s">
        <v>503</v>
      </c>
      <c r="C147" s="19">
        <v>1050000</v>
      </c>
      <c r="D147" s="19">
        <v>728000</v>
      </c>
      <c r="E147" s="19">
        <v>336000</v>
      </c>
      <c r="F147" s="19">
        <v>56000</v>
      </c>
      <c r="G147" s="19">
        <v>720000</v>
      </c>
      <c r="H147" s="6">
        <f t="shared" si="13"/>
        <v>2890000</v>
      </c>
      <c r="I147" s="97"/>
      <c r="J147" s="105"/>
      <c r="K147" s="20"/>
      <c r="L147" s="97"/>
      <c r="M147" s="105"/>
      <c r="N147" s="17"/>
      <c r="O147" s="106"/>
      <c r="P147" s="105"/>
      <c r="Q147" s="17"/>
      <c r="R147" s="106"/>
      <c r="S147" s="105">
        <f t="shared" si="10"/>
        <v>0</v>
      </c>
      <c r="T147" s="142">
        <f t="shared" si="11"/>
        <v>2890000</v>
      </c>
    </row>
    <row r="148" spans="1:20" s="22" customFormat="1" ht="30" customHeight="1">
      <c r="A148" s="16" t="s">
        <v>184</v>
      </c>
      <c r="B148" s="18" t="s">
        <v>504</v>
      </c>
      <c r="C148" s="19">
        <v>0</v>
      </c>
      <c r="D148" s="19">
        <v>0</v>
      </c>
      <c r="E148" s="19">
        <v>684000</v>
      </c>
      <c r="F148" s="19">
        <v>114000</v>
      </c>
      <c r="G148" s="19">
        <v>750000</v>
      </c>
      <c r="H148" s="6">
        <f t="shared" si="13"/>
        <v>1548000</v>
      </c>
      <c r="I148" s="97"/>
      <c r="J148" s="105"/>
      <c r="K148" s="20"/>
      <c r="L148" s="97"/>
      <c r="M148" s="105"/>
      <c r="N148" s="17"/>
      <c r="O148" s="106"/>
      <c r="P148" s="105"/>
      <c r="Q148" s="17"/>
      <c r="R148" s="106"/>
      <c r="S148" s="105">
        <f t="shared" si="10"/>
        <v>0</v>
      </c>
      <c r="T148" s="142">
        <f t="shared" si="11"/>
        <v>1548000</v>
      </c>
    </row>
    <row r="149" spans="1:20" s="22" customFormat="1" ht="30" customHeight="1">
      <c r="A149" s="16" t="s">
        <v>505</v>
      </c>
      <c r="B149" s="18" t="s">
        <v>506</v>
      </c>
      <c r="C149" s="19">
        <v>6450000</v>
      </c>
      <c r="D149" s="19">
        <v>2925000</v>
      </c>
      <c r="E149" s="19">
        <v>1215000</v>
      </c>
      <c r="F149" s="19">
        <v>202500</v>
      </c>
      <c r="G149" s="19">
        <v>1250000</v>
      </c>
      <c r="H149" s="6">
        <f t="shared" si="13"/>
        <v>12042500</v>
      </c>
      <c r="I149" s="97"/>
      <c r="J149" s="105"/>
      <c r="K149" s="20"/>
      <c r="L149" s="97"/>
      <c r="M149" s="105"/>
      <c r="N149" s="17"/>
      <c r="O149" s="106"/>
      <c r="P149" s="105"/>
      <c r="Q149" s="17"/>
      <c r="R149" s="106"/>
      <c r="S149" s="105">
        <f t="shared" si="10"/>
        <v>0</v>
      </c>
      <c r="T149" s="142">
        <f t="shared" si="11"/>
        <v>12042500</v>
      </c>
    </row>
    <row r="150" spans="1:20" s="22" customFormat="1" ht="30" customHeight="1">
      <c r="A150" s="16" t="s">
        <v>84</v>
      </c>
      <c r="B150" s="18" t="s">
        <v>507</v>
      </c>
      <c r="C150" s="19">
        <v>0</v>
      </c>
      <c r="D150" s="19">
        <v>5200000</v>
      </c>
      <c r="E150" s="19">
        <v>2400000</v>
      </c>
      <c r="F150" s="19">
        <v>400000</v>
      </c>
      <c r="G150" s="19">
        <v>3100000</v>
      </c>
      <c r="H150" s="6">
        <f t="shared" si="13"/>
        <v>11100000</v>
      </c>
      <c r="I150" s="97"/>
      <c r="J150" s="105"/>
      <c r="K150" s="20"/>
      <c r="L150" s="97"/>
      <c r="M150" s="105"/>
      <c r="N150" s="17"/>
      <c r="O150" s="106"/>
      <c r="P150" s="105"/>
      <c r="Q150" s="17"/>
      <c r="R150" s="106"/>
      <c r="S150" s="105">
        <f t="shared" si="10"/>
        <v>0</v>
      </c>
      <c r="T150" s="142">
        <f t="shared" si="11"/>
        <v>11100000</v>
      </c>
    </row>
    <row r="151" spans="1:20" s="22" customFormat="1" ht="30" customHeight="1">
      <c r="A151" s="16" t="s">
        <v>259</v>
      </c>
      <c r="B151" s="18" t="s">
        <v>191</v>
      </c>
      <c r="C151" s="19">
        <v>0</v>
      </c>
      <c r="D151" s="19">
        <v>0</v>
      </c>
      <c r="E151" s="19">
        <v>1590000</v>
      </c>
      <c r="F151" s="19">
        <v>265000</v>
      </c>
      <c r="G151" s="19">
        <v>1600000</v>
      </c>
      <c r="H151" s="6">
        <f t="shared" si="13"/>
        <v>3455000</v>
      </c>
      <c r="I151" s="97"/>
      <c r="J151" s="105"/>
      <c r="K151" s="20"/>
      <c r="L151" s="97"/>
      <c r="M151" s="105"/>
      <c r="N151" s="17"/>
      <c r="O151" s="106"/>
      <c r="P151" s="105"/>
      <c r="Q151" s="17"/>
      <c r="R151" s="106"/>
      <c r="S151" s="105">
        <f t="shared" si="10"/>
        <v>0</v>
      </c>
      <c r="T151" s="142">
        <f t="shared" si="11"/>
        <v>3455000</v>
      </c>
    </row>
    <row r="152" spans="1:20" s="22" customFormat="1" ht="30" customHeight="1">
      <c r="A152" s="16" t="s">
        <v>508</v>
      </c>
      <c r="B152" s="18" t="s">
        <v>191</v>
      </c>
      <c r="C152" s="19">
        <v>0</v>
      </c>
      <c r="D152" s="19">
        <v>0</v>
      </c>
      <c r="E152" s="19">
        <v>720000</v>
      </c>
      <c r="F152" s="19">
        <v>120000</v>
      </c>
      <c r="G152" s="19">
        <v>1000000</v>
      </c>
      <c r="H152" s="6">
        <f t="shared" si="13"/>
        <v>1840000</v>
      </c>
      <c r="I152" s="97"/>
      <c r="J152" s="105"/>
      <c r="K152" s="20"/>
      <c r="L152" s="97"/>
      <c r="M152" s="105"/>
      <c r="N152" s="17"/>
      <c r="O152" s="106"/>
      <c r="P152" s="105"/>
      <c r="Q152" s="17"/>
      <c r="R152" s="106"/>
      <c r="S152" s="105">
        <f t="shared" si="10"/>
        <v>0</v>
      </c>
      <c r="T152" s="142">
        <f t="shared" si="11"/>
        <v>1840000</v>
      </c>
    </row>
    <row r="153" spans="1:20" s="22" customFormat="1" ht="30" customHeight="1">
      <c r="A153" s="16" t="s">
        <v>259</v>
      </c>
      <c r="B153" s="18" t="s">
        <v>191</v>
      </c>
      <c r="C153" s="19">
        <v>0</v>
      </c>
      <c r="D153" s="19">
        <v>0</v>
      </c>
      <c r="E153" s="19">
        <v>1260000</v>
      </c>
      <c r="F153" s="19">
        <v>210000</v>
      </c>
      <c r="G153" s="19">
        <v>1600000</v>
      </c>
      <c r="H153" s="6">
        <f t="shared" si="13"/>
        <v>3070000</v>
      </c>
      <c r="I153" s="97"/>
      <c r="J153" s="105"/>
      <c r="K153" s="20"/>
      <c r="L153" s="97"/>
      <c r="M153" s="105"/>
      <c r="N153" s="17"/>
      <c r="O153" s="106"/>
      <c r="P153" s="105"/>
      <c r="Q153" s="17"/>
      <c r="R153" s="106"/>
      <c r="S153" s="105">
        <f t="shared" si="10"/>
        <v>0</v>
      </c>
      <c r="T153" s="142">
        <f t="shared" si="11"/>
        <v>3070000</v>
      </c>
    </row>
    <row r="154" spans="1:20" s="22" customFormat="1" ht="30" customHeight="1">
      <c r="A154" s="16"/>
      <c r="B154" s="18"/>
      <c r="C154" s="19"/>
      <c r="D154" s="19"/>
      <c r="E154" s="19"/>
      <c r="F154" s="19"/>
      <c r="G154" s="19"/>
      <c r="H154" s="6">
        <f t="shared" si="13"/>
        <v>0</v>
      </c>
      <c r="I154" s="97"/>
      <c r="J154" s="105"/>
      <c r="K154" s="20"/>
      <c r="L154" s="97"/>
      <c r="M154" s="105"/>
      <c r="N154" s="17"/>
      <c r="O154" s="106"/>
      <c r="P154" s="105"/>
      <c r="Q154" s="17"/>
      <c r="R154" s="106"/>
      <c r="S154" s="105">
        <f t="shared" si="10"/>
        <v>0</v>
      </c>
      <c r="T154" s="142">
        <f t="shared" si="11"/>
        <v>0</v>
      </c>
    </row>
    <row r="155" spans="1:20" s="22" customFormat="1" ht="30" customHeight="1">
      <c r="A155" s="16"/>
      <c r="B155" s="18"/>
      <c r="C155" s="19"/>
      <c r="D155" s="19"/>
      <c r="E155" s="19"/>
      <c r="F155" s="19"/>
      <c r="G155" s="19"/>
      <c r="H155" s="6">
        <f t="shared" si="13"/>
        <v>0</v>
      </c>
      <c r="I155" s="97"/>
      <c r="J155" s="105"/>
      <c r="K155" s="20"/>
      <c r="L155" s="97"/>
      <c r="M155" s="105"/>
      <c r="N155" s="17"/>
      <c r="O155" s="106"/>
      <c r="P155" s="105"/>
      <c r="Q155" s="17"/>
      <c r="R155" s="106"/>
      <c r="S155" s="105">
        <f t="shared" si="10"/>
        <v>0</v>
      </c>
      <c r="T155" s="142">
        <f t="shared" si="11"/>
        <v>0</v>
      </c>
    </row>
    <row r="156" spans="1:20" s="22" customFormat="1" ht="30" customHeight="1">
      <c r="A156" s="16"/>
      <c r="B156" s="18"/>
      <c r="C156" s="19"/>
      <c r="D156" s="19"/>
      <c r="E156" s="19"/>
      <c r="F156" s="19"/>
      <c r="G156" s="19"/>
      <c r="H156" s="6">
        <f t="shared" si="13"/>
        <v>0</v>
      </c>
      <c r="I156" s="97"/>
      <c r="J156" s="105"/>
      <c r="K156" s="20"/>
      <c r="L156" s="97"/>
      <c r="M156" s="105"/>
      <c r="N156" s="17"/>
      <c r="O156" s="106"/>
      <c r="P156" s="105"/>
      <c r="Q156" s="17"/>
      <c r="R156" s="106"/>
      <c r="S156" s="105">
        <f t="shared" si="10"/>
        <v>0</v>
      </c>
      <c r="T156" s="142">
        <f t="shared" si="11"/>
        <v>0</v>
      </c>
    </row>
    <row r="157" spans="1:20" s="22" customFormat="1" ht="30" customHeight="1">
      <c r="A157" s="16"/>
      <c r="B157" s="18"/>
      <c r="C157" s="19"/>
      <c r="D157" s="19"/>
      <c r="E157" s="19"/>
      <c r="F157" s="19"/>
      <c r="G157" s="19"/>
      <c r="H157" s="6">
        <f t="shared" si="13"/>
        <v>0</v>
      </c>
      <c r="I157" s="97"/>
      <c r="J157" s="105"/>
      <c r="K157" s="20"/>
      <c r="L157" s="97"/>
      <c r="M157" s="105"/>
      <c r="N157" s="17"/>
      <c r="O157" s="106"/>
      <c r="P157" s="105"/>
      <c r="Q157" s="17"/>
      <c r="R157" s="106"/>
      <c r="S157" s="105">
        <f t="shared" si="10"/>
        <v>0</v>
      </c>
      <c r="T157" s="142">
        <f t="shared" si="11"/>
        <v>0</v>
      </c>
    </row>
    <row r="158" spans="1:20" s="52" customFormat="1" ht="30" customHeight="1">
      <c r="A158" s="12"/>
      <c r="B158" s="13"/>
      <c r="C158" s="14"/>
      <c r="D158" s="14"/>
      <c r="E158" s="14"/>
      <c r="F158" s="14"/>
      <c r="G158" s="14"/>
      <c r="H158" s="165">
        <f>SUM(H145:H157)</f>
        <v>39379500</v>
      </c>
      <c r="I158" s="101"/>
      <c r="J158" s="117"/>
      <c r="K158" s="58"/>
      <c r="L158" s="99"/>
      <c r="M158" s="148"/>
      <c r="N158" s="72"/>
      <c r="O158" s="118"/>
      <c r="P158" s="117"/>
      <c r="Q158" s="65"/>
      <c r="R158" s="118"/>
      <c r="S158" s="121">
        <f>SUM(S145:S157)</f>
        <v>0</v>
      </c>
      <c r="T158" s="156">
        <f t="shared" si="11"/>
        <v>39379500</v>
      </c>
    </row>
    <row r="159" spans="1:20" s="30" customFormat="1" ht="30" customHeight="1">
      <c r="A159" s="16"/>
      <c r="B159" s="18"/>
      <c r="C159" s="19"/>
      <c r="D159" s="19"/>
      <c r="E159" s="19"/>
      <c r="F159" s="19"/>
      <c r="G159" s="19"/>
      <c r="H159" s="6">
        <f t="shared" si="13"/>
        <v>0</v>
      </c>
      <c r="I159" s="97"/>
      <c r="J159" s="105"/>
      <c r="K159" s="20"/>
      <c r="L159" s="100"/>
      <c r="M159" s="149"/>
      <c r="N159" s="87"/>
      <c r="O159" s="106"/>
      <c r="P159" s="105"/>
      <c r="Q159" s="17"/>
      <c r="R159" s="106"/>
      <c r="S159" s="105">
        <f t="shared" si="10"/>
        <v>0</v>
      </c>
      <c r="T159" s="142">
        <f t="shared" si="11"/>
        <v>0</v>
      </c>
    </row>
    <row r="160" spans="1:20" s="30" customFormat="1" ht="30" customHeight="1">
      <c r="A160" s="16"/>
      <c r="B160" s="18"/>
      <c r="C160" s="19"/>
      <c r="D160" s="19"/>
      <c r="E160" s="19"/>
      <c r="F160" s="19"/>
      <c r="G160" s="19"/>
      <c r="H160" s="6">
        <f t="shared" si="13"/>
        <v>0</v>
      </c>
      <c r="I160" s="97"/>
      <c r="J160" s="105"/>
      <c r="K160" s="20"/>
      <c r="L160" s="100"/>
      <c r="M160" s="149"/>
      <c r="N160" s="87"/>
      <c r="O160" s="106"/>
      <c r="P160" s="105"/>
      <c r="Q160" s="17"/>
      <c r="R160" s="106"/>
      <c r="S160" s="105">
        <f t="shared" si="10"/>
        <v>0</v>
      </c>
      <c r="T160" s="142">
        <f t="shared" si="11"/>
        <v>0</v>
      </c>
    </row>
    <row r="161" spans="1:21" s="30" customFormat="1" ht="30" customHeight="1">
      <c r="A161" s="16"/>
      <c r="B161" s="18"/>
      <c r="C161" s="19"/>
      <c r="D161" s="19"/>
      <c r="E161" s="19"/>
      <c r="F161" s="19"/>
      <c r="G161" s="19"/>
      <c r="H161" s="6">
        <f t="shared" si="13"/>
        <v>0</v>
      </c>
      <c r="I161" s="97"/>
      <c r="J161" s="105"/>
      <c r="K161" s="20"/>
      <c r="L161" s="100"/>
      <c r="M161" s="149"/>
      <c r="N161" s="87"/>
      <c r="O161" s="106"/>
      <c r="P161" s="105"/>
      <c r="Q161" s="17"/>
      <c r="R161" s="106"/>
      <c r="S161" s="105">
        <f t="shared" si="10"/>
        <v>0</v>
      </c>
      <c r="T161" s="142">
        <f t="shared" si="11"/>
        <v>0</v>
      </c>
    </row>
    <row r="162" spans="1:21" s="30" customFormat="1" ht="30" customHeight="1">
      <c r="A162" s="16"/>
      <c r="B162" s="18"/>
      <c r="C162" s="19"/>
      <c r="D162" s="19"/>
      <c r="E162" s="19"/>
      <c r="F162" s="19"/>
      <c r="G162" s="19"/>
      <c r="H162" s="6">
        <f t="shared" si="13"/>
        <v>0</v>
      </c>
      <c r="I162" s="97"/>
      <c r="J162" s="105"/>
      <c r="K162" s="20"/>
      <c r="L162" s="100"/>
      <c r="M162" s="149"/>
      <c r="N162" s="87"/>
      <c r="O162" s="106"/>
      <c r="P162" s="105"/>
      <c r="Q162" s="17"/>
      <c r="R162" s="106"/>
      <c r="S162" s="105">
        <f t="shared" si="10"/>
        <v>0</v>
      </c>
      <c r="T162" s="142">
        <f t="shared" si="11"/>
        <v>0</v>
      </c>
    </row>
    <row r="163" spans="1:21" s="30" customFormat="1" ht="30" customHeight="1">
      <c r="A163" s="16"/>
      <c r="B163" s="18"/>
      <c r="C163" s="19"/>
      <c r="D163" s="19"/>
      <c r="E163" s="19"/>
      <c r="F163" s="19"/>
      <c r="G163" s="19"/>
      <c r="H163" s="6">
        <f t="shared" si="13"/>
        <v>0</v>
      </c>
      <c r="I163" s="97"/>
      <c r="J163" s="105"/>
      <c r="K163" s="20"/>
      <c r="L163" s="100"/>
      <c r="M163" s="149"/>
      <c r="N163" s="87"/>
      <c r="O163" s="106"/>
      <c r="P163" s="105"/>
      <c r="Q163" s="17"/>
      <c r="R163" s="106"/>
      <c r="S163" s="105">
        <f t="shared" si="10"/>
        <v>0</v>
      </c>
      <c r="T163" s="142">
        <f t="shared" si="11"/>
        <v>0</v>
      </c>
    </row>
    <row r="164" spans="1:21" s="30" customFormat="1" ht="30" customHeight="1">
      <c r="A164" s="16"/>
      <c r="B164" s="18"/>
      <c r="C164" s="19"/>
      <c r="D164" s="19"/>
      <c r="E164" s="19"/>
      <c r="F164" s="19"/>
      <c r="G164" s="19"/>
      <c r="H164" s="6">
        <f t="shared" si="13"/>
        <v>0</v>
      </c>
      <c r="I164" s="97"/>
      <c r="J164" s="105"/>
      <c r="K164" s="20"/>
      <c r="L164" s="100"/>
      <c r="M164" s="149"/>
      <c r="N164" s="87"/>
      <c r="O164" s="106"/>
      <c r="P164" s="105"/>
      <c r="Q164" s="17"/>
      <c r="R164" s="106"/>
      <c r="S164" s="105">
        <f t="shared" si="10"/>
        <v>0</v>
      </c>
      <c r="T164" s="142">
        <f t="shared" si="11"/>
        <v>0</v>
      </c>
      <c r="U164" s="91"/>
    </row>
    <row r="165" spans="1:21" s="30" customFormat="1" ht="30" customHeight="1">
      <c r="A165" s="16"/>
      <c r="B165" s="18"/>
      <c r="C165" s="19"/>
      <c r="D165" s="19"/>
      <c r="E165" s="19"/>
      <c r="F165" s="19"/>
      <c r="G165" s="19"/>
      <c r="H165" s="6">
        <f t="shared" si="13"/>
        <v>0</v>
      </c>
      <c r="I165" s="97"/>
      <c r="J165" s="105"/>
      <c r="K165" s="20"/>
      <c r="L165" s="100"/>
      <c r="M165" s="149"/>
      <c r="N165" s="87"/>
      <c r="O165" s="106"/>
      <c r="P165" s="105"/>
      <c r="Q165" s="17"/>
      <c r="R165" s="106"/>
      <c r="S165" s="105">
        <f t="shared" si="10"/>
        <v>0</v>
      </c>
      <c r="T165" s="142">
        <f t="shared" si="11"/>
        <v>0</v>
      </c>
      <c r="U165" s="91"/>
    </row>
    <row r="166" spans="1:21" s="30" customFormat="1" ht="30" customHeight="1">
      <c r="A166" s="16"/>
      <c r="B166" s="18"/>
      <c r="C166" s="19"/>
      <c r="D166" s="19"/>
      <c r="E166" s="19"/>
      <c r="F166" s="19"/>
      <c r="G166" s="19"/>
      <c r="H166" s="6">
        <f t="shared" si="13"/>
        <v>0</v>
      </c>
      <c r="I166" s="97"/>
      <c r="J166" s="105"/>
      <c r="K166" s="20"/>
      <c r="L166" s="100"/>
      <c r="M166" s="149"/>
      <c r="N166" s="87"/>
      <c r="O166" s="106"/>
      <c r="P166" s="105"/>
      <c r="Q166" s="17"/>
      <c r="R166" s="106"/>
      <c r="S166" s="105">
        <f t="shared" si="10"/>
        <v>0</v>
      </c>
      <c r="T166" s="142">
        <f t="shared" si="11"/>
        <v>0</v>
      </c>
    </row>
    <row r="167" spans="1:21" s="22" customFormat="1" ht="30" customHeight="1">
      <c r="A167" s="16"/>
      <c r="B167" s="18"/>
      <c r="C167" s="19"/>
      <c r="D167" s="19"/>
      <c r="E167" s="19"/>
      <c r="F167" s="19"/>
      <c r="G167" s="19"/>
      <c r="H167" s="6">
        <f t="shared" si="13"/>
        <v>0</v>
      </c>
      <c r="I167" s="97"/>
      <c r="J167" s="105"/>
      <c r="K167" s="20"/>
      <c r="L167" s="97"/>
      <c r="M167" s="105"/>
      <c r="N167" s="17"/>
      <c r="O167" s="106"/>
      <c r="P167" s="105"/>
      <c r="Q167" s="17"/>
      <c r="R167" s="106"/>
      <c r="S167" s="105">
        <f t="shared" si="10"/>
        <v>0</v>
      </c>
      <c r="T167" s="142">
        <f t="shared" si="11"/>
        <v>0</v>
      </c>
    </row>
    <row r="168" spans="1:21" s="22" customFormat="1" ht="30" customHeight="1">
      <c r="A168" s="16"/>
      <c r="B168" s="18"/>
      <c r="C168" s="19"/>
      <c r="D168" s="19"/>
      <c r="E168" s="19"/>
      <c r="F168" s="19"/>
      <c r="G168" s="19"/>
      <c r="H168" s="6">
        <f t="shared" si="13"/>
        <v>0</v>
      </c>
      <c r="I168" s="97"/>
      <c r="J168" s="105"/>
      <c r="K168" s="20"/>
      <c r="L168" s="97"/>
      <c r="M168" s="105"/>
      <c r="N168" s="17"/>
      <c r="O168" s="106"/>
      <c r="P168" s="105"/>
      <c r="Q168" s="17"/>
      <c r="R168" s="106"/>
      <c r="S168" s="105">
        <f t="shared" si="10"/>
        <v>0</v>
      </c>
      <c r="T168" s="142">
        <f t="shared" si="11"/>
        <v>0</v>
      </c>
    </row>
    <row r="169" spans="1:21" s="22" customFormat="1" ht="30" customHeight="1">
      <c r="A169" s="16"/>
      <c r="B169" s="18"/>
      <c r="C169" s="19"/>
      <c r="D169" s="19"/>
      <c r="E169" s="19"/>
      <c r="F169" s="19"/>
      <c r="G169" s="19"/>
      <c r="H169" s="6">
        <f t="shared" si="13"/>
        <v>0</v>
      </c>
      <c r="I169" s="97"/>
      <c r="J169" s="105"/>
      <c r="K169" s="20"/>
      <c r="L169" s="97"/>
      <c r="M169" s="105"/>
      <c r="N169" s="17"/>
      <c r="O169" s="106"/>
      <c r="P169" s="105"/>
      <c r="Q169" s="17"/>
      <c r="R169" s="106"/>
      <c r="S169" s="105">
        <f t="shared" si="10"/>
        <v>0</v>
      </c>
      <c r="T169" s="142">
        <f t="shared" si="11"/>
        <v>0</v>
      </c>
    </row>
    <row r="170" spans="1:21" s="22" customFormat="1" ht="30" customHeight="1">
      <c r="A170" s="16"/>
      <c r="B170" s="18"/>
      <c r="C170" s="19"/>
      <c r="D170" s="19"/>
      <c r="E170" s="19"/>
      <c r="F170" s="19"/>
      <c r="G170" s="19"/>
      <c r="H170" s="6">
        <f t="shared" si="13"/>
        <v>0</v>
      </c>
      <c r="I170" s="97"/>
      <c r="J170" s="105"/>
      <c r="K170" s="20"/>
      <c r="L170" s="97"/>
      <c r="M170" s="105"/>
      <c r="N170" s="17"/>
      <c r="O170" s="106"/>
      <c r="P170" s="105"/>
      <c r="Q170" s="17"/>
      <c r="R170" s="106"/>
      <c r="S170" s="105">
        <f t="shared" si="10"/>
        <v>0</v>
      </c>
      <c r="T170" s="142">
        <f t="shared" si="11"/>
        <v>0</v>
      </c>
    </row>
    <row r="171" spans="1:21" s="22" customFormat="1" ht="30" customHeight="1">
      <c r="A171" s="16"/>
      <c r="B171" s="18"/>
      <c r="C171" s="19"/>
      <c r="D171" s="19"/>
      <c r="E171" s="19"/>
      <c r="F171" s="19"/>
      <c r="G171" s="19"/>
      <c r="H171" s="6">
        <f t="shared" si="13"/>
        <v>0</v>
      </c>
      <c r="I171" s="97"/>
      <c r="J171" s="105"/>
      <c r="K171" s="20"/>
      <c r="L171" s="97"/>
      <c r="M171" s="105"/>
      <c r="N171" s="17"/>
      <c r="O171" s="106"/>
      <c r="P171" s="105"/>
      <c r="Q171" s="17"/>
      <c r="R171" s="106"/>
      <c r="S171" s="105">
        <f t="shared" si="10"/>
        <v>0</v>
      </c>
      <c r="T171" s="142">
        <f t="shared" si="11"/>
        <v>0</v>
      </c>
    </row>
    <row r="172" spans="1:21" s="22" customFormat="1" ht="30" customHeight="1">
      <c r="A172" s="16"/>
      <c r="B172" s="18"/>
      <c r="C172" s="19"/>
      <c r="D172" s="19"/>
      <c r="E172" s="19"/>
      <c r="F172" s="19"/>
      <c r="G172" s="19"/>
      <c r="H172" s="6">
        <f t="shared" si="13"/>
        <v>0</v>
      </c>
      <c r="I172" s="97"/>
      <c r="J172" s="105"/>
      <c r="K172" s="20"/>
      <c r="L172" s="97"/>
      <c r="M172" s="105"/>
      <c r="N172" s="17"/>
      <c r="O172" s="106"/>
      <c r="P172" s="105"/>
      <c r="Q172" s="17"/>
      <c r="R172" s="106"/>
      <c r="S172" s="105">
        <f t="shared" si="10"/>
        <v>0</v>
      </c>
      <c r="T172" s="142">
        <f t="shared" si="11"/>
        <v>0</v>
      </c>
    </row>
    <row r="173" spans="1:21" s="22" customFormat="1" ht="30" customHeight="1">
      <c r="A173" s="16"/>
      <c r="B173" s="18"/>
      <c r="C173" s="19"/>
      <c r="D173" s="19"/>
      <c r="E173" s="19"/>
      <c r="F173" s="19"/>
      <c r="G173" s="19"/>
      <c r="H173" s="6">
        <f t="shared" si="13"/>
        <v>0</v>
      </c>
      <c r="I173" s="97"/>
      <c r="J173" s="105"/>
      <c r="K173" s="20"/>
      <c r="L173" s="97"/>
      <c r="M173" s="105"/>
      <c r="N173" s="17"/>
      <c r="O173" s="106"/>
      <c r="P173" s="105"/>
      <c r="Q173" s="17"/>
      <c r="R173" s="106"/>
      <c r="S173" s="105">
        <f t="shared" si="10"/>
        <v>0</v>
      </c>
      <c r="T173" s="142">
        <f t="shared" si="11"/>
        <v>0</v>
      </c>
    </row>
    <row r="174" spans="1:21" s="22" customFormat="1" ht="30" customHeight="1">
      <c r="A174" s="16"/>
      <c r="B174" s="18"/>
      <c r="C174" s="19"/>
      <c r="D174" s="19"/>
      <c r="E174" s="19"/>
      <c r="F174" s="19"/>
      <c r="G174" s="19"/>
      <c r="H174" s="6">
        <f t="shared" si="13"/>
        <v>0</v>
      </c>
      <c r="I174" s="97"/>
      <c r="J174" s="105"/>
      <c r="K174" s="20"/>
      <c r="L174" s="97"/>
      <c r="M174" s="105"/>
      <c r="N174" s="17"/>
      <c r="O174" s="106"/>
      <c r="P174" s="105"/>
      <c r="Q174" s="17"/>
      <c r="R174" s="106"/>
      <c r="S174" s="105">
        <f t="shared" si="10"/>
        <v>0</v>
      </c>
      <c r="T174" s="142">
        <f t="shared" si="11"/>
        <v>0</v>
      </c>
    </row>
    <row r="175" spans="1:21" s="22" customFormat="1" ht="30" customHeight="1">
      <c r="A175" s="16"/>
      <c r="B175" s="18"/>
      <c r="C175" s="19"/>
      <c r="D175" s="19"/>
      <c r="E175" s="19"/>
      <c r="F175" s="19"/>
      <c r="G175" s="19"/>
      <c r="H175" s="6">
        <f t="shared" si="13"/>
        <v>0</v>
      </c>
      <c r="I175" s="97"/>
      <c r="J175" s="105"/>
      <c r="K175" s="20"/>
      <c r="L175" s="97"/>
      <c r="M175" s="105"/>
      <c r="N175" s="17"/>
      <c r="O175" s="106"/>
      <c r="P175" s="105"/>
      <c r="Q175" s="17"/>
      <c r="R175" s="106"/>
      <c r="S175" s="105">
        <f t="shared" si="10"/>
        <v>0</v>
      </c>
      <c r="T175" s="142">
        <f t="shared" si="11"/>
        <v>0</v>
      </c>
    </row>
    <row r="176" spans="1:21" s="22" customFormat="1" ht="30" customHeight="1">
      <c r="A176" s="16"/>
      <c r="B176" s="18"/>
      <c r="C176" s="19"/>
      <c r="D176" s="19"/>
      <c r="E176" s="19"/>
      <c r="F176" s="19"/>
      <c r="G176" s="19"/>
      <c r="H176" s="6">
        <f t="shared" si="13"/>
        <v>0</v>
      </c>
      <c r="I176" s="97"/>
      <c r="J176" s="105"/>
      <c r="K176" s="20"/>
      <c r="L176" s="97"/>
      <c r="M176" s="105"/>
      <c r="N176" s="17"/>
      <c r="O176" s="106"/>
      <c r="P176" s="105"/>
      <c r="Q176" s="17"/>
      <c r="R176" s="106"/>
      <c r="S176" s="105">
        <f t="shared" si="10"/>
        <v>0</v>
      </c>
      <c r="T176" s="142">
        <f t="shared" si="11"/>
        <v>0</v>
      </c>
    </row>
    <row r="177" spans="1:21" s="22" customFormat="1" ht="30" customHeight="1">
      <c r="A177" s="16"/>
      <c r="B177" s="18"/>
      <c r="C177" s="19"/>
      <c r="D177" s="19"/>
      <c r="E177" s="19"/>
      <c r="F177" s="19"/>
      <c r="G177" s="19"/>
      <c r="H177" s="6">
        <f t="shared" si="13"/>
        <v>0</v>
      </c>
      <c r="I177" s="97"/>
      <c r="J177" s="105"/>
      <c r="K177" s="20"/>
      <c r="L177" s="97"/>
      <c r="M177" s="105"/>
      <c r="N177" s="17"/>
      <c r="O177" s="106"/>
      <c r="P177" s="105"/>
      <c r="Q177" s="17"/>
      <c r="R177" s="106"/>
      <c r="S177" s="105">
        <f t="shared" si="10"/>
        <v>0</v>
      </c>
      <c r="T177" s="142">
        <f t="shared" si="11"/>
        <v>0</v>
      </c>
    </row>
    <row r="178" spans="1:21" s="22" customFormat="1" ht="30" customHeight="1">
      <c r="A178" s="16"/>
      <c r="B178" s="18"/>
      <c r="C178" s="19"/>
      <c r="D178" s="19"/>
      <c r="E178" s="19"/>
      <c r="F178" s="19"/>
      <c r="G178" s="19"/>
      <c r="H178" s="6">
        <f t="shared" si="13"/>
        <v>0</v>
      </c>
      <c r="I178" s="97"/>
      <c r="J178" s="105"/>
      <c r="K178" s="20"/>
      <c r="L178" s="97"/>
      <c r="M178" s="105"/>
      <c r="N178" s="17"/>
      <c r="O178" s="106"/>
      <c r="P178" s="105"/>
      <c r="Q178" s="17"/>
      <c r="R178" s="106"/>
      <c r="S178" s="105">
        <f t="shared" si="10"/>
        <v>0</v>
      </c>
      <c r="T178" s="142">
        <f t="shared" si="11"/>
        <v>0</v>
      </c>
    </row>
    <row r="179" spans="1:21" s="22" customFormat="1" ht="30" customHeight="1">
      <c r="A179" s="23"/>
      <c r="B179" s="23"/>
      <c r="C179" s="24"/>
      <c r="D179" s="24"/>
      <c r="E179" s="24"/>
      <c r="F179" s="24"/>
      <c r="G179" s="24"/>
      <c r="H179" s="6">
        <f t="shared" si="13"/>
        <v>0</v>
      </c>
      <c r="I179" s="101"/>
      <c r="J179" s="117"/>
      <c r="K179" s="58"/>
      <c r="L179" s="101"/>
      <c r="M179" s="117"/>
      <c r="N179" s="65"/>
      <c r="O179" s="118"/>
      <c r="P179" s="117"/>
      <c r="Q179" s="65"/>
      <c r="R179" s="118"/>
      <c r="S179" s="105">
        <f t="shared" si="10"/>
        <v>0</v>
      </c>
      <c r="T179" s="156">
        <f t="shared" si="11"/>
        <v>0</v>
      </c>
    </row>
    <row r="180" spans="1:21" s="75" customFormat="1" ht="30" customHeight="1">
      <c r="A180" s="73"/>
      <c r="B180" s="16"/>
      <c r="C180" s="74"/>
      <c r="D180" s="74"/>
      <c r="E180" s="74"/>
      <c r="F180" s="74"/>
      <c r="G180" s="74"/>
      <c r="H180" s="6">
        <f t="shared" si="13"/>
        <v>0</v>
      </c>
      <c r="I180" s="102"/>
      <c r="J180" s="119"/>
      <c r="K180" s="146"/>
      <c r="L180" s="102"/>
      <c r="M180" s="119"/>
      <c r="N180" s="37"/>
      <c r="O180" s="120"/>
      <c r="P180" s="119"/>
      <c r="Q180" s="37"/>
      <c r="R180" s="120"/>
      <c r="S180" s="105">
        <f t="shared" si="10"/>
        <v>0</v>
      </c>
      <c r="T180" s="142">
        <f t="shared" si="11"/>
        <v>0</v>
      </c>
    </row>
    <row r="181" spans="1:21" s="75" customFormat="1" ht="30" customHeight="1">
      <c r="A181" s="73"/>
      <c r="B181" s="73"/>
      <c r="C181" s="74"/>
      <c r="D181" s="74"/>
      <c r="E181" s="74"/>
      <c r="F181" s="74"/>
      <c r="G181" s="74"/>
      <c r="H181" s="6">
        <f t="shared" si="13"/>
        <v>0</v>
      </c>
      <c r="I181" s="102"/>
      <c r="J181" s="119"/>
      <c r="K181" s="146"/>
      <c r="L181" s="102"/>
      <c r="M181" s="119"/>
      <c r="N181" s="37"/>
      <c r="O181" s="120"/>
      <c r="P181" s="119"/>
      <c r="Q181" s="37"/>
      <c r="R181" s="120"/>
      <c r="S181" s="105">
        <f t="shared" si="10"/>
        <v>0</v>
      </c>
      <c r="T181" s="142">
        <f t="shared" si="11"/>
        <v>0</v>
      </c>
      <c r="U181" s="92"/>
    </row>
    <row r="182" spans="1:21" s="75" customFormat="1" ht="30" customHeight="1">
      <c r="A182" s="73"/>
      <c r="B182" s="73"/>
      <c r="C182" s="74"/>
      <c r="D182" s="74"/>
      <c r="E182" s="74"/>
      <c r="F182" s="74"/>
      <c r="G182" s="74"/>
      <c r="H182" s="6">
        <f t="shared" si="13"/>
        <v>0</v>
      </c>
      <c r="I182" s="102"/>
      <c r="J182" s="119"/>
      <c r="K182" s="146"/>
      <c r="L182" s="102"/>
      <c r="M182" s="119"/>
      <c r="N182" s="37"/>
      <c r="O182" s="120"/>
      <c r="P182" s="119"/>
      <c r="Q182" s="37"/>
      <c r="R182" s="120"/>
      <c r="S182" s="105">
        <f t="shared" si="10"/>
        <v>0</v>
      </c>
      <c r="T182" s="142">
        <f t="shared" si="11"/>
        <v>0</v>
      </c>
    </row>
    <row r="183" spans="1:21" s="75" customFormat="1" ht="30" customHeight="1">
      <c r="A183" s="73"/>
      <c r="B183" s="73"/>
      <c r="C183" s="74"/>
      <c r="D183" s="74"/>
      <c r="E183" s="74"/>
      <c r="F183" s="74"/>
      <c r="G183" s="74"/>
      <c r="H183" s="6">
        <f t="shared" si="13"/>
        <v>0</v>
      </c>
      <c r="I183" s="102"/>
      <c r="J183" s="119"/>
      <c r="K183" s="146"/>
      <c r="L183" s="102"/>
      <c r="M183" s="119"/>
      <c r="N183" s="37"/>
      <c r="O183" s="120"/>
      <c r="P183" s="119"/>
      <c r="Q183" s="37"/>
      <c r="R183" s="120"/>
      <c r="S183" s="105">
        <f t="shared" si="10"/>
        <v>0</v>
      </c>
      <c r="T183" s="142">
        <f t="shared" si="11"/>
        <v>0</v>
      </c>
      <c r="U183" s="22"/>
    </row>
    <row r="184" spans="1:21" s="75" customFormat="1" ht="30" customHeight="1">
      <c r="A184" s="73"/>
      <c r="B184" s="73"/>
      <c r="C184" s="74"/>
      <c r="D184" s="74"/>
      <c r="E184" s="74"/>
      <c r="F184" s="74"/>
      <c r="G184" s="74"/>
      <c r="H184" s="6">
        <f t="shared" si="13"/>
        <v>0</v>
      </c>
      <c r="I184" s="102"/>
      <c r="J184" s="119"/>
      <c r="K184" s="146"/>
      <c r="L184" s="102"/>
      <c r="M184" s="119"/>
      <c r="N184" s="37"/>
      <c r="O184" s="120"/>
      <c r="P184" s="119"/>
      <c r="Q184" s="37"/>
      <c r="R184" s="120"/>
      <c r="S184" s="105">
        <f t="shared" si="10"/>
        <v>0</v>
      </c>
      <c r="T184" s="142">
        <f t="shared" si="11"/>
        <v>0</v>
      </c>
    </row>
    <row r="185" spans="1:21" s="75" customFormat="1" ht="30" customHeight="1">
      <c r="A185" s="73"/>
      <c r="B185" s="73"/>
      <c r="C185" s="74"/>
      <c r="D185" s="74"/>
      <c r="E185" s="74"/>
      <c r="F185" s="74"/>
      <c r="G185" s="74"/>
      <c r="H185" s="6">
        <f t="shared" si="13"/>
        <v>0</v>
      </c>
      <c r="I185" s="102"/>
      <c r="J185" s="119"/>
      <c r="K185" s="146"/>
      <c r="L185" s="102"/>
      <c r="M185" s="119"/>
      <c r="N185" s="37"/>
      <c r="O185" s="120"/>
      <c r="P185" s="119"/>
      <c r="Q185" s="37"/>
      <c r="R185" s="120"/>
      <c r="S185" s="105">
        <f t="shared" ref="S185:S194" si="15">K185+N185+Q185</f>
        <v>0</v>
      </c>
      <c r="T185" s="142">
        <f t="shared" ref="T185:T197" si="16">H185-S185</f>
        <v>0</v>
      </c>
    </row>
    <row r="186" spans="1:21" s="75" customFormat="1" ht="30" customHeight="1">
      <c r="A186" s="73"/>
      <c r="B186" s="73"/>
      <c r="C186" s="74"/>
      <c r="D186" s="74"/>
      <c r="E186" s="74"/>
      <c r="F186" s="74"/>
      <c r="G186" s="74"/>
      <c r="H186" s="6">
        <f t="shared" si="13"/>
        <v>0</v>
      </c>
      <c r="I186" s="102"/>
      <c r="J186" s="119"/>
      <c r="K186" s="146"/>
      <c r="L186" s="102"/>
      <c r="M186" s="119"/>
      <c r="N186" s="37"/>
      <c r="O186" s="120"/>
      <c r="P186" s="119"/>
      <c r="Q186" s="37"/>
      <c r="R186" s="120"/>
      <c r="S186" s="105">
        <f t="shared" si="15"/>
        <v>0</v>
      </c>
      <c r="T186" s="142">
        <f t="shared" si="16"/>
        <v>0</v>
      </c>
    </row>
    <row r="187" spans="1:21" s="75" customFormat="1" ht="30" customHeight="1">
      <c r="A187" s="73"/>
      <c r="B187" s="73"/>
      <c r="C187" s="74"/>
      <c r="D187" s="74"/>
      <c r="E187" s="74"/>
      <c r="F187" s="74"/>
      <c r="G187" s="74"/>
      <c r="H187" s="6">
        <f t="shared" si="13"/>
        <v>0</v>
      </c>
      <c r="I187" s="102"/>
      <c r="J187" s="119"/>
      <c r="K187" s="146"/>
      <c r="L187" s="102"/>
      <c r="M187" s="119"/>
      <c r="N187" s="37"/>
      <c r="O187" s="120"/>
      <c r="P187" s="119"/>
      <c r="Q187" s="37"/>
      <c r="R187" s="120"/>
      <c r="S187" s="105">
        <f t="shared" si="15"/>
        <v>0</v>
      </c>
      <c r="T187" s="142">
        <f t="shared" si="16"/>
        <v>0</v>
      </c>
    </row>
    <row r="188" spans="1:21" s="75" customFormat="1" ht="30" customHeight="1">
      <c r="A188" s="73"/>
      <c r="B188" s="73"/>
      <c r="C188" s="74"/>
      <c r="D188" s="74"/>
      <c r="E188" s="74"/>
      <c r="F188" s="74"/>
      <c r="G188" s="74"/>
      <c r="H188" s="6">
        <f t="shared" si="13"/>
        <v>0</v>
      </c>
      <c r="I188" s="102"/>
      <c r="J188" s="119"/>
      <c r="K188" s="146"/>
      <c r="L188" s="102"/>
      <c r="M188" s="119"/>
      <c r="N188" s="37"/>
      <c r="O188" s="120"/>
      <c r="P188" s="119"/>
      <c r="Q188" s="37"/>
      <c r="R188" s="120"/>
      <c r="S188" s="105">
        <f t="shared" si="15"/>
        <v>0</v>
      </c>
      <c r="T188" s="142">
        <f t="shared" si="16"/>
        <v>0</v>
      </c>
    </row>
    <row r="189" spans="1:21" s="75" customFormat="1" ht="30" customHeight="1">
      <c r="A189" s="73"/>
      <c r="B189" s="73"/>
      <c r="C189" s="74"/>
      <c r="D189" s="74"/>
      <c r="E189" s="74"/>
      <c r="F189" s="74"/>
      <c r="G189" s="74"/>
      <c r="H189" s="6">
        <f t="shared" si="13"/>
        <v>0</v>
      </c>
      <c r="I189" s="102"/>
      <c r="J189" s="119"/>
      <c r="K189" s="146"/>
      <c r="L189" s="102"/>
      <c r="M189" s="119"/>
      <c r="N189" s="37"/>
      <c r="O189" s="120"/>
      <c r="P189" s="119"/>
      <c r="Q189" s="37"/>
      <c r="R189" s="120"/>
      <c r="S189" s="105">
        <f t="shared" si="15"/>
        <v>0</v>
      </c>
      <c r="T189" s="142">
        <f t="shared" si="16"/>
        <v>0</v>
      </c>
    </row>
    <row r="190" spans="1:21" s="75" customFormat="1" ht="30" customHeight="1">
      <c r="A190" s="18"/>
      <c r="B190" s="18"/>
      <c r="C190" s="19"/>
      <c r="D190" s="19"/>
      <c r="E190" s="19"/>
      <c r="F190" s="19"/>
      <c r="G190" s="19"/>
      <c r="H190" s="6">
        <f t="shared" si="13"/>
        <v>0</v>
      </c>
      <c r="I190" s="102"/>
      <c r="J190" s="119"/>
      <c r="K190" s="146"/>
      <c r="L190" s="102"/>
      <c r="M190" s="119"/>
      <c r="N190" s="37"/>
      <c r="O190" s="120"/>
      <c r="P190" s="119"/>
      <c r="Q190" s="37"/>
      <c r="R190" s="120"/>
      <c r="S190" s="105">
        <f t="shared" si="15"/>
        <v>0</v>
      </c>
      <c r="T190" s="142">
        <f t="shared" si="16"/>
        <v>0</v>
      </c>
    </row>
    <row r="191" spans="1:21" s="75" customFormat="1" ht="30" customHeight="1">
      <c r="A191" s="18"/>
      <c r="B191" s="18"/>
      <c r="C191" s="19"/>
      <c r="D191" s="19"/>
      <c r="E191" s="19"/>
      <c r="F191" s="19"/>
      <c r="G191" s="19"/>
      <c r="H191" s="6">
        <f t="shared" si="13"/>
        <v>0</v>
      </c>
      <c r="I191" s="102"/>
      <c r="J191" s="119"/>
      <c r="K191" s="146"/>
      <c r="L191" s="102"/>
      <c r="M191" s="119"/>
      <c r="N191" s="37"/>
      <c r="O191" s="120"/>
      <c r="P191" s="119"/>
      <c r="Q191" s="37"/>
      <c r="R191" s="120"/>
      <c r="S191" s="105">
        <f t="shared" si="15"/>
        <v>0</v>
      </c>
      <c r="T191" s="142">
        <f t="shared" si="16"/>
        <v>0</v>
      </c>
    </row>
    <row r="192" spans="1:21" s="15" customFormat="1" ht="30" customHeight="1">
      <c r="A192" s="23" t="s">
        <v>25</v>
      </c>
      <c r="B192" s="23"/>
      <c r="C192" s="24">
        <f t="shared" ref="C192:G192" si="17">SUM(C180:C191)</f>
        <v>0</v>
      </c>
      <c r="D192" s="24">
        <f t="shared" si="17"/>
        <v>0</v>
      </c>
      <c r="E192" s="24">
        <f t="shared" si="17"/>
        <v>0</v>
      </c>
      <c r="F192" s="24">
        <f t="shared" si="17"/>
        <v>0</v>
      </c>
      <c r="G192" s="24">
        <f t="shared" si="17"/>
        <v>0</v>
      </c>
      <c r="H192" s="65">
        <f t="shared" si="13"/>
        <v>0</v>
      </c>
      <c r="I192" s="101"/>
      <c r="J192" s="117"/>
      <c r="K192" s="58"/>
      <c r="L192" s="101"/>
      <c r="M192" s="117"/>
      <c r="N192" s="65"/>
      <c r="O192" s="118"/>
      <c r="P192" s="117"/>
      <c r="Q192" s="65"/>
      <c r="R192" s="118"/>
      <c r="S192" s="117">
        <f t="shared" si="15"/>
        <v>0</v>
      </c>
      <c r="T192" s="156">
        <f t="shared" si="16"/>
        <v>0</v>
      </c>
    </row>
    <row r="193" spans="1:54" s="22" customFormat="1" ht="30" customHeight="1">
      <c r="A193" s="16"/>
      <c r="B193" s="18"/>
      <c r="C193" s="19"/>
      <c r="D193" s="19"/>
      <c r="E193" s="19"/>
      <c r="F193" s="19"/>
      <c r="G193" s="19"/>
      <c r="H193" s="6">
        <f ca="1">C193+D193+E193+F193+H5H4+#REF!+H193</f>
        <v>0</v>
      </c>
      <c r="I193" s="95"/>
      <c r="J193" s="121"/>
      <c r="K193" s="20"/>
      <c r="L193" s="95"/>
      <c r="M193" s="105"/>
      <c r="N193" s="20"/>
      <c r="O193" s="122"/>
      <c r="P193" s="121"/>
      <c r="Q193" s="20"/>
      <c r="R193" s="122"/>
      <c r="S193" s="105"/>
      <c r="T193" s="158" t="s">
        <v>321</v>
      </c>
    </row>
    <row r="194" spans="1:54" s="22" customFormat="1" ht="30" customHeight="1">
      <c r="A194" s="26" t="s">
        <v>5</v>
      </c>
      <c r="B194" s="27"/>
      <c r="C194" s="28">
        <v>0</v>
      </c>
      <c r="D194" s="28">
        <v>0</v>
      </c>
      <c r="E194" s="28">
        <v>0</v>
      </c>
      <c r="F194" s="28">
        <v>0</v>
      </c>
      <c r="G194" s="28">
        <v>0</v>
      </c>
      <c r="H194" s="85">
        <f>H17+H30+H48+H60+H78+H95+H114+H130+H144+H158+H179+H192</f>
        <v>650805300</v>
      </c>
      <c r="I194" s="131"/>
      <c r="J194" s="133"/>
      <c r="K194" s="64"/>
      <c r="L194" s="103">
        <f>L17+L30+L48+L60+L78+L95+L114+L130+L144+L158+L179+L192</f>
        <v>0</v>
      </c>
      <c r="M194" s="111"/>
      <c r="N194" s="63"/>
      <c r="O194" s="124"/>
      <c r="P194" s="123"/>
      <c r="Q194" s="63"/>
      <c r="R194" s="124"/>
      <c r="S194" s="105">
        <f t="shared" si="15"/>
        <v>0</v>
      </c>
      <c r="T194" s="157">
        <f>T17+T30+T48+T60+T78+T95+T114+T130+T144+T158+T179+T192</f>
        <v>160651000</v>
      </c>
    </row>
    <row r="195" spans="1:54" s="22" customFormat="1" ht="30" customHeight="1">
      <c r="A195" s="39"/>
      <c r="B195" s="18"/>
      <c r="C195" s="19"/>
      <c r="D195" s="19"/>
      <c r="E195" s="19"/>
      <c r="F195" s="19"/>
      <c r="G195" s="19"/>
      <c r="H195" s="17"/>
      <c r="I195" s="95"/>
      <c r="J195" s="121"/>
      <c r="K195" s="20"/>
      <c r="L195" s="95"/>
      <c r="M195" s="105"/>
      <c r="N195" s="20"/>
      <c r="O195" s="122"/>
      <c r="P195" s="121"/>
      <c r="Q195" s="20"/>
      <c r="R195" s="122"/>
      <c r="S195" s="121"/>
      <c r="T195" s="142">
        <f t="shared" si="16"/>
        <v>0</v>
      </c>
    </row>
    <row r="196" spans="1:54" s="22" customFormat="1" ht="30" customHeight="1">
      <c r="A196" s="39"/>
      <c r="B196" s="18"/>
      <c r="C196" s="19"/>
      <c r="D196" s="170" t="s">
        <v>11</v>
      </c>
      <c r="E196" s="171"/>
      <c r="F196" s="171"/>
      <c r="G196" s="171"/>
      <c r="H196" s="172"/>
      <c r="I196" s="95"/>
      <c r="J196" s="121"/>
      <c r="K196" s="20"/>
      <c r="L196" s="95"/>
      <c r="M196" s="105"/>
      <c r="N196" s="20"/>
      <c r="O196" s="122"/>
      <c r="P196" s="121"/>
      <c r="Q196" s="20"/>
      <c r="R196" s="122"/>
      <c r="S196" s="121"/>
      <c r="T196" s="142">
        <f t="shared" si="16"/>
        <v>0</v>
      </c>
    </row>
    <row r="197" spans="1:54" s="43" customFormat="1" ht="30" customHeight="1">
      <c r="A197" s="49"/>
      <c r="B197" s="41" t="s">
        <v>12</v>
      </c>
      <c r="C197" s="41" t="s">
        <v>13</v>
      </c>
      <c r="D197" s="41" t="s">
        <v>442</v>
      </c>
      <c r="E197" s="41" t="s">
        <v>15</v>
      </c>
      <c r="F197" s="41" t="s">
        <v>16</v>
      </c>
      <c r="G197" s="41" t="s">
        <v>443</v>
      </c>
      <c r="H197" s="42" t="s">
        <v>18</v>
      </c>
      <c r="I197" s="104" t="s">
        <v>19</v>
      </c>
      <c r="J197" s="125" t="s">
        <v>20</v>
      </c>
      <c r="K197" s="159" t="s">
        <v>21</v>
      </c>
      <c r="L197" s="104" t="s">
        <v>22</v>
      </c>
      <c r="M197" s="160" t="s">
        <v>23</v>
      </c>
      <c r="N197" s="58" t="s">
        <v>5</v>
      </c>
      <c r="O197" s="126"/>
      <c r="P197" s="125"/>
      <c r="Q197" s="42"/>
      <c r="R197" s="126"/>
      <c r="S197" s="125"/>
      <c r="T197" s="142" t="e">
        <f t="shared" si="16"/>
        <v>#VALUE!</v>
      </c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</row>
    <row r="198" spans="1:54" s="22" customFormat="1" ht="30" customHeight="1">
      <c r="A198" s="161" t="s">
        <v>444</v>
      </c>
      <c r="B198" s="21">
        <f>H17</f>
        <v>46162000</v>
      </c>
      <c r="C198" s="21">
        <f>H30</f>
        <v>52022000</v>
      </c>
      <c r="D198" s="21">
        <f>H48</f>
        <v>79957500</v>
      </c>
      <c r="E198" s="21">
        <f>H60</f>
        <v>59479000</v>
      </c>
      <c r="F198" s="21">
        <f>H78</f>
        <v>88602000</v>
      </c>
      <c r="G198" s="21">
        <f>H95</f>
        <v>52677000</v>
      </c>
      <c r="H198" s="54">
        <f>H114</f>
        <v>111583800</v>
      </c>
      <c r="I198" s="95">
        <f>H130</f>
        <v>64981500</v>
      </c>
      <c r="J198" s="121">
        <f>H144</f>
        <v>55961000</v>
      </c>
      <c r="K198" s="20">
        <f>H158</f>
        <v>39379500</v>
      </c>
      <c r="L198" s="95">
        <f>H179</f>
        <v>0</v>
      </c>
      <c r="M198" s="121">
        <f>H192</f>
        <v>0</v>
      </c>
      <c r="N198" s="166">
        <f>H17+H30+H48+H60+H78+H95+H114+H130+H144+H158+H179+H192</f>
        <v>650805300</v>
      </c>
      <c r="O198" s="122"/>
      <c r="P198" s="121"/>
      <c r="Q198" s="20"/>
      <c r="R198" s="122"/>
      <c r="S198" s="121"/>
      <c r="T198" s="110"/>
    </row>
    <row r="199" spans="1:54" s="22" customFormat="1" ht="30" customHeight="1">
      <c r="A199" s="161" t="s">
        <v>496</v>
      </c>
      <c r="B199" s="21">
        <f>S17</f>
        <v>46162000</v>
      </c>
      <c r="C199" s="21">
        <f>S30</f>
        <v>52022000</v>
      </c>
      <c r="D199" s="21">
        <f>S48</f>
        <v>73764500</v>
      </c>
      <c r="E199" s="21">
        <f>S60</f>
        <v>59479000</v>
      </c>
      <c r="F199" s="21">
        <f>S78</f>
        <v>77245000</v>
      </c>
      <c r="G199" s="21">
        <f>S95</f>
        <v>48652000</v>
      </c>
      <c r="H199" s="54">
        <f>S114</f>
        <v>70520800</v>
      </c>
      <c r="I199" s="95">
        <f>S130</f>
        <v>17793000</v>
      </c>
      <c r="J199" s="121">
        <f>S144</f>
        <v>46876000</v>
      </c>
      <c r="K199" s="20">
        <f>S158</f>
        <v>0</v>
      </c>
      <c r="L199" s="95">
        <f>S179</f>
        <v>0</v>
      </c>
      <c r="M199" s="121">
        <f>S192</f>
        <v>0</v>
      </c>
      <c r="N199" s="86">
        <f>S17+S30+S48+S60+S78+S95+S118+S130+S144+S158+S179+S192</f>
        <v>421993500</v>
      </c>
      <c r="O199" s="122"/>
      <c r="P199" s="121"/>
      <c r="Q199" s="20"/>
      <c r="R199" s="122"/>
      <c r="S199" s="121"/>
      <c r="T199" s="110"/>
    </row>
    <row r="200" spans="1:54" s="47" customFormat="1" ht="30" customHeight="1" thickBot="1">
      <c r="A200" s="44" t="s">
        <v>37</v>
      </c>
      <c r="B200" s="45">
        <f>B198-B199</f>
        <v>0</v>
      </c>
      <c r="C200" s="45">
        <f t="shared" ref="C200:N200" si="18">C198-C199</f>
        <v>0</v>
      </c>
      <c r="D200" s="45">
        <f t="shared" si="18"/>
        <v>6193000</v>
      </c>
      <c r="E200" s="45">
        <f t="shared" si="18"/>
        <v>0</v>
      </c>
      <c r="F200" s="45">
        <f t="shared" si="18"/>
        <v>11357000</v>
      </c>
      <c r="G200" s="45">
        <f t="shared" si="18"/>
        <v>4025000</v>
      </c>
      <c r="H200" s="45">
        <f t="shared" si="18"/>
        <v>41063000</v>
      </c>
      <c r="I200" s="45">
        <f t="shared" si="18"/>
        <v>47188500</v>
      </c>
      <c r="J200" s="45">
        <f t="shared" si="18"/>
        <v>9085000</v>
      </c>
      <c r="K200" s="45">
        <f t="shared" si="18"/>
        <v>39379500</v>
      </c>
      <c r="L200" s="45">
        <f t="shared" si="18"/>
        <v>0</v>
      </c>
      <c r="M200" s="45">
        <f t="shared" si="18"/>
        <v>0</v>
      </c>
      <c r="N200" s="45">
        <f t="shared" si="18"/>
        <v>228811800</v>
      </c>
      <c r="O200" s="129"/>
      <c r="P200" s="127"/>
      <c r="Q200" s="128"/>
      <c r="R200" s="129"/>
      <c r="S200" s="127"/>
      <c r="T200" s="144"/>
    </row>
    <row r="201" spans="1:54" ht="30" customHeight="1">
      <c r="H201" s="11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</row>
  </sheetData>
  <mergeCells count="6">
    <mergeCell ref="A1:T1"/>
    <mergeCell ref="D196:H196"/>
    <mergeCell ref="J2:L2"/>
    <mergeCell ref="M2:O2"/>
    <mergeCell ref="P2:R2"/>
    <mergeCell ref="S2: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2018-01-05T07:45:41Z</dcterms:created>
  <dcterms:modified xsi:type="dcterms:W3CDTF">2023-10-25T15:04:14Z</dcterms:modified>
</cp:coreProperties>
</file>